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20" activeTab="2"/>
  </bookViews>
  <sheets>
    <sheet name="37211" sheetId="1" r:id="rId1"/>
    <sheet name="RESULT" sheetId="5" r:id="rId2"/>
    <sheet name="ALL RESULT  ANALYSIS" sheetId="4" r:id="rId3"/>
    <sheet name="SUBJECTWISE ANALYSIS" sheetId="2" r:id="rId4"/>
    <sheet name="SUBJECT CODE" sheetId="6" r:id="rId5"/>
  </sheets>
  <definedNames>
    <definedName name="_xlnm._FilterDatabase" localSheetId="1" hidden="1">RESULT!$K$4:$Q$110</definedName>
    <definedName name="_xlnm._FilterDatabase" localSheetId="2" hidden="1">'ALL RESULT  ANALYSIS'!$D$3:$S$238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<sst xmlns="http://schemas.openxmlformats.org/spreadsheetml/2006/main" count="4746" uniqueCount="539">
  <si>
    <t>_x000c_</t>
  </si>
  <si>
    <t>---------</t>
  </si>
  <si>
    <t>---</t>
  </si>
  <si>
    <t>--------------------------</t>
  </si>
  <si>
    <t>-----------------------------------------------</t>
  </si>
  <si>
    <t>-------</t>
  </si>
  <si>
    <t>-----</t>
  </si>
  <si>
    <t>----</t>
  </si>
  <si>
    <t>---------------------------</t>
  </si>
  <si>
    <t>ROLL    F</t>
  </si>
  <si>
    <t>S</t>
  </si>
  <si>
    <t>NAME OF CANDIDATE</t>
  </si>
  <si>
    <t>UBJECTS</t>
  </si>
  <si>
    <t>--</t>
  </si>
  <si>
    <t>INT-</t>
  </si>
  <si>
    <t>SB-</t>
  </si>
  <si>
    <t>GRD</t>
  </si>
  <si>
    <t>RES                COMP</t>
  </si>
  <si>
    <t>NO      L</t>
  </si>
  <si>
    <t>X</t>
  </si>
  <si>
    <t>SUB CD  SUB CD  SUB C</t>
  </si>
  <si>
    <t>D  SUB</t>
  </si>
  <si>
    <t>CD  S</t>
  </si>
  <si>
    <t>UB</t>
  </si>
  <si>
    <t>CD</t>
  </si>
  <si>
    <t>GR1</t>
  </si>
  <si>
    <t>GR2</t>
  </si>
  <si>
    <t>GR3</t>
  </si>
  <si>
    <t>SUB</t>
  </si>
  <si>
    <t>MKS GR  MKS GR  MKS G</t>
  </si>
  <si>
    <t>R  MKS</t>
  </si>
  <si>
    <t>GR  M</t>
  </si>
  <si>
    <t>KS</t>
  </si>
  <si>
    <t>GR</t>
  </si>
  <si>
    <t>SCHOOL :</t>
  </si>
  <si>
    <t>7211   PM SHRI CHANDRALAL</t>
  </si>
  <si>
    <t>SHARMA GOVT SR SEC SCH CHUJACHEN EAST SM</t>
  </si>
  <si>
    <t>M</t>
  </si>
  <si>
    <t>AMARSAN RAI</t>
  </si>
  <si>
    <t>301     124     048</t>
  </si>
  <si>
    <t>044</t>
  </si>
  <si>
    <t>043</t>
  </si>
  <si>
    <t>B1</t>
  </si>
  <si>
    <t>COMP               042 043</t>
  </si>
  <si>
    <t>075  C1 071  B2 074</t>
  </si>
  <si>
    <t>C1 033</t>
  </si>
  <si>
    <t>E</t>
  </si>
  <si>
    <t>048</t>
  </si>
  <si>
    <t>D2</t>
  </si>
  <si>
    <t>032</t>
  </si>
  <si>
    <t>F</t>
  </si>
  <si>
    <t>AMBIKA SHARMA</t>
  </si>
  <si>
    <t>301     124     043</t>
  </si>
  <si>
    <t>042</t>
  </si>
  <si>
    <t>COMP               043 042</t>
  </si>
  <si>
    <t>079  B2 076  B1 040</t>
  </si>
  <si>
    <t>E  078</t>
  </si>
  <si>
    <t>C1</t>
  </si>
  <si>
    <t>050</t>
  </si>
  <si>
    <t>035</t>
  </si>
  <si>
    <t>AMRIT MANGER</t>
  </si>
  <si>
    <t>PASS</t>
  </si>
  <si>
    <t>077  C1 073  B1 048</t>
  </si>
  <si>
    <t>D2 049</t>
  </si>
  <si>
    <t>064</t>
  </si>
  <si>
    <t>C2</t>
  </si>
  <si>
    <t>079</t>
  </si>
  <si>
    <t>B2</t>
  </si>
  <si>
    <t>ANUSHKA RAI</t>
  </si>
  <si>
    <t>ESSENTIAL REPEAT</t>
  </si>
  <si>
    <t>081  B2 081  A2 031</t>
  </si>
  <si>
    <t>E  032</t>
  </si>
  <si>
    <t>036</t>
  </si>
  <si>
    <t>058</t>
  </si>
  <si>
    <t>DEEPIKA GURUNG</t>
  </si>
  <si>
    <t>069  C2 078  A2 036</t>
  </si>
  <si>
    <t>E  030</t>
  </si>
  <si>
    <t>038</t>
  </si>
  <si>
    <t>066</t>
  </si>
  <si>
    <t>D1</t>
  </si>
  <si>
    <t>DIKCHIKA GURUNG</t>
  </si>
  <si>
    <t>057  D1 078  A2 078</t>
  </si>
  <si>
    <t>C1 037</t>
  </si>
  <si>
    <t>037</t>
  </si>
  <si>
    <t>ESMEHA RAI</t>
  </si>
  <si>
    <t>080  B2 061  C2 036</t>
  </si>
  <si>
    <t>E  063</t>
  </si>
  <si>
    <t>051</t>
  </si>
  <si>
    <t>034</t>
  </si>
  <si>
    <t>JAYA RAI</t>
  </si>
  <si>
    <t>075  C1 089  A1 039</t>
  </si>
  <si>
    <t>E  072</t>
  </si>
  <si>
    <t>070</t>
  </si>
  <si>
    <t>KARMA LODEY BHUTIA</t>
  </si>
  <si>
    <t>041</t>
  </si>
  <si>
    <t>069  C2 074  B1 049</t>
  </si>
  <si>
    <t>D2 070</t>
  </si>
  <si>
    <t>053</t>
  </si>
  <si>
    <t>KUNZONG LEPCHA</t>
  </si>
  <si>
    <t>301     126     048</t>
  </si>
  <si>
    <t>075  C1 084  B2 068</t>
  </si>
  <si>
    <t>C2 055</t>
  </si>
  <si>
    <t>069</t>
  </si>
  <si>
    <t>MENLOM LEPCHA</t>
  </si>
  <si>
    <t>A2</t>
  </si>
  <si>
    <t>077  C1 067  C1 038</t>
  </si>
  <si>
    <t>E  070</t>
  </si>
  <si>
    <t>045</t>
  </si>
  <si>
    <t>MUSKAN KUMARI</t>
  </si>
  <si>
    <t>301     302     043</t>
  </si>
  <si>
    <t>079  B2 071  C2 051</t>
  </si>
  <si>
    <t>D2 057</t>
  </si>
  <si>
    <t>073</t>
  </si>
  <si>
    <t>NAMRATA SHARMA</t>
  </si>
  <si>
    <t>073  C2 072  B2 029</t>
  </si>
  <si>
    <t>E  035</t>
  </si>
  <si>
    <t>061</t>
  </si>
  <si>
    <t>PASSANG LHAMU SHERPA</t>
  </si>
  <si>
    <t>A1</t>
  </si>
  <si>
    <t>093  A1 093  A1 057</t>
  </si>
  <si>
    <t>C2 083</t>
  </si>
  <si>
    <t>083</t>
  </si>
  <si>
    <t>PEMA LAMU BHUTIA</t>
  </si>
  <si>
    <t>301     195     048</t>
  </si>
  <si>
    <t>078  C1 065  D1 072</t>
  </si>
  <si>
    <t>C2 054</t>
  </si>
  <si>
    <t>063</t>
  </si>
  <si>
    <t>PRACHE RAI</t>
  </si>
  <si>
    <t>079  B2 073  B1 059</t>
  </si>
  <si>
    <t>D2 037</t>
  </si>
  <si>
    <t>PRAJAKTA TAMANG</t>
  </si>
  <si>
    <t>083  B2 067  C1 032</t>
  </si>
  <si>
    <t>E  036</t>
  </si>
  <si>
    <t>056</t>
  </si>
  <si>
    <t>PRAZAL GURUNG</t>
  </si>
  <si>
    <t>088  A2 067  D1 051</t>
  </si>
  <si>
    <t>D2 056</t>
  </si>
  <si>
    <t>060</t>
  </si>
  <si>
    <t>075</t>
  </si>
  <si>
    <t>RIGZIN DOLMA BHUTIA</t>
  </si>
  <si>
    <t>092  A1 097  A1 068</t>
  </si>
  <si>
    <t>B2 057</t>
  </si>
  <si>
    <t>074</t>
  </si>
  <si>
    <t>091</t>
  </si>
  <si>
    <t>SAROJ PRADHAN</t>
  </si>
  <si>
    <t>079  B2 062  D1 034</t>
  </si>
  <si>
    <t>033</t>
  </si>
  <si>
    <t>SNEHA CHETTRI</t>
  </si>
  <si>
    <t>093  A1 085  A1 077</t>
  </si>
  <si>
    <t>C1 039</t>
  </si>
  <si>
    <t>SNEHA RAI</t>
  </si>
  <si>
    <t>084  B1 091  A1 088</t>
  </si>
  <si>
    <t>A2 041</t>
  </si>
  <si>
    <t>067</t>
  </si>
  <si>
    <t>040</t>
  </si>
  <si>
    <t>SONAM DORJEE SHERPA</t>
  </si>
  <si>
    <t>301     302     048</t>
  </si>
  <si>
    <t>074  C1 056  D2 080</t>
  </si>
  <si>
    <t>B2 031</t>
  </si>
  <si>
    <t>052</t>
  </si>
  <si>
    <t>031</t>
  </si>
  <si>
    <t>DATE:- 13</t>
  </si>
  <si>
    <t>-2026    C.B.S.E. - SENIOR</t>
  </si>
  <si>
    <t>SCHOOL CERTIFICATE EXAMINATION (MAIN)-2026</t>
  </si>
  <si>
    <t>REGIO</t>
  </si>
  <si>
    <t>N: GU</t>
  </si>
  <si>
    <t>WAH</t>
  </si>
  <si>
    <t>ATI</t>
  </si>
  <si>
    <t>PAGE</t>
  </si>
  <si>
    <t>:-</t>
  </si>
  <si>
    <t>***** (SCHOOL / ROLL NO WISE GAZETTE)</t>
  </si>
  <si>
    <t>*****</t>
  </si>
  <si>
    <t>SRIJANA SHARMA</t>
  </si>
  <si>
    <t>086  B1 081  A2 080</t>
  </si>
  <si>
    <t>B2 050</t>
  </si>
  <si>
    <t>TRIPTI BISWAKARMA</t>
  </si>
  <si>
    <t>082  B2 094  A1 048</t>
  </si>
  <si>
    <t>D2 087</t>
  </si>
  <si>
    <t>UMESH SHARMA</t>
  </si>
  <si>
    <t>079  B2 085  A1 049</t>
  </si>
  <si>
    <t>D2 084</t>
  </si>
  <si>
    <t>ADRINA SEWA</t>
  </si>
  <si>
    <t>301     124     806</t>
  </si>
  <si>
    <t>029</t>
  </si>
  <si>
    <t>083  B2 100  A1 086</t>
  </si>
  <si>
    <t>A2 080</t>
  </si>
  <si>
    <t>078</t>
  </si>
  <si>
    <t>AHALYA THAPA</t>
  </si>
  <si>
    <t>059  D1 060  C2 065</t>
  </si>
  <si>
    <t>D1 065</t>
  </si>
  <si>
    <t>062</t>
  </si>
  <si>
    <t>SNEHA SHARMA</t>
  </si>
  <si>
    <t>301     302     806</t>
  </si>
  <si>
    <t>062  D1 049  D2 066</t>
  </si>
  <si>
    <t>C2 073</t>
  </si>
  <si>
    <t>054</t>
  </si>
  <si>
    <t>ISHWARI KARKI</t>
  </si>
  <si>
    <t>058  D1 068  C1 075</t>
  </si>
  <si>
    <t>B2 061</t>
  </si>
  <si>
    <t>SAMJANA CHETTRI</t>
  </si>
  <si>
    <t>067  C2 049  D2 072</t>
  </si>
  <si>
    <t>C1 066</t>
  </si>
  <si>
    <t>057</t>
  </si>
  <si>
    <t>DAWA SHERPA</t>
  </si>
  <si>
    <t>061  D1 046  D2 067</t>
  </si>
  <si>
    <t>C2 068</t>
  </si>
  <si>
    <t>049</t>
  </si>
  <si>
    <t>BHAI SHERPA</t>
  </si>
  <si>
    <t>070  C2 048  D2 065</t>
  </si>
  <si>
    <t>D1 074</t>
  </si>
  <si>
    <t>AISHA MISHRA</t>
  </si>
  <si>
    <t>063  D1 059  C2 072</t>
  </si>
  <si>
    <t>C1 063</t>
  </si>
  <si>
    <t>SISHIR MANGER</t>
  </si>
  <si>
    <t>073  C2 046  D2 074</t>
  </si>
  <si>
    <t>B2 066</t>
  </si>
  <si>
    <t>077</t>
  </si>
  <si>
    <t>059</t>
  </si>
  <si>
    <t>GANGA CHETTRI</t>
  </si>
  <si>
    <t>052  D2 066  C1 060</t>
  </si>
  <si>
    <t>D1 064</t>
  </si>
  <si>
    <t>REEMA GURUNG</t>
  </si>
  <si>
    <t>063  D1 053  D1 073</t>
  </si>
  <si>
    <t>C1 052</t>
  </si>
  <si>
    <t>PRASANSA RAI</t>
  </si>
  <si>
    <t>301     048     806</t>
  </si>
  <si>
    <t>302</t>
  </si>
  <si>
    <t>063  D1 059  D2 067</t>
  </si>
  <si>
    <t>C2 067</t>
  </si>
  <si>
    <t>DAMBER KUMARI CHETTRI</t>
  </si>
  <si>
    <t>057  D1 080  A2 077</t>
  </si>
  <si>
    <t>B1 077</t>
  </si>
  <si>
    <t>RACHANA CHETTRI</t>
  </si>
  <si>
    <t>073  C2 070  B2 067</t>
  </si>
  <si>
    <t>C2 065</t>
  </si>
  <si>
    <t>TSHERINGKI PALMU</t>
  </si>
  <si>
    <t>075  C1 062  D1 059</t>
  </si>
  <si>
    <t>D2 066</t>
  </si>
  <si>
    <t>055</t>
  </si>
  <si>
    <t>ALISHA RAI</t>
  </si>
  <si>
    <t>050  D2 045  D2 068</t>
  </si>
  <si>
    <t>C2 064</t>
  </si>
  <si>
    <t>MINGMA TSHERING SHERPA</t>
  </si>
  <si>
    <t>073  C2 057  D1 070</t>
  </si>
  <si>
    <t>068</t>
  </si>
  <si>
    <t>ARON GURUNG</t>
  </si>
  <si>
    <t>301     124     802</t>
  </si>
  <si>
    <t>072  C2 064  C1 070</t>
  </si>
  <si>
    <t>DAWA TAMANG</t>
  </si>
  <si>
    <t>077  C1 075  B1 078</t>
  </si>
  <si>
    <t>B2 078</t>
  </si>
  <si>
    <t>081</t>
  </si>
  <si>
    <t>NIRMAL RAI</t>
  </si>
  <si>
    <t>069  C2 066  C1 072</t>
  </si>
  <si>
    <t>076</t>
  </si>
  <si>
    <t>PUZA CHETTRI</t>
  </si>
  <si>
    <t>063  D1 064  C1 054</t>
  </si>
  <si>
    <t>D2 055</t>
  </si>
  <si>
    <t>039</t>
  </si>
  <si>
    <t>RAHUL CHETTRI</t>
  </si>
  <si>
    <t>063  D1 047  D2 063</t>
  </si>
  <si>
    <t>D1 058</t>
  </si>
  <si>
    <t>046</t>
  </si>
  <si>
    <t>RUP NARAYAN CHETTRI</t>
  </si>
  <si>
    <t>068  C2 061  C2 079</t>
  </si>
  <si>
    <t>B2 069</t>
  </si>
  <si>
    <t>ROSHAN RAI</t>
  </si>
  <si>
    <t>044  D2 049  D2 058</t>
  </si>
  <si>
    <t>028</t>
  </si>
  <si>
    <t>SAJET GURUNG</t>
  </si>
  <si>
    <t>064  D1 062  C2 067</t>
  </si>
  <si>
    <t>D1 071</t>
  </si>
  <si>
    <t>065</t>
  </si>
  <si>
    <t>SAMER GURUNG</t>
  </si>
  <si>
    <t>068  C2 065  C1 056</t>
  </si>
  <si>
    <t>D2 061</t>
  </si>
  <si>
    <t>SAHID ALAM</t>
  </si>
  <si>
    <t>301     302     802</t>
  </si>
  <si>
    <t>067  C2 048  D2 062</t>
  </si>
  <si>
    <t>D1 061</t>
  </si>
  <si>
    <t>SHAHIL SHARMA</t>
  </si>
  <si>
    <t>073  C2 061  C2 066</t>
  </si>
  <si>
    <t>D1 072</t>
  </si>
  <si>
    <t>SHRISTINA SHERPA</t>
  </si>
  <si>
    <t>084  B1 062  C2 071</t>
  </si>
  <si>
    <t>SURAJ CHETTRI</t>
  </si>
  <si>
    <t>076  C1 062  C2 077</t>
  </si>
  <si>
    <t>B2 070</t>
  </si>
  <si>
    <t>047</t>
  </si>
  <si>
    <t>UTTAM DAHAL</t>
  </si>
  <si>
    <t>068  C2 070  B2 069</t>
  </si>
  <si>
    <t>C2 076</t>
  </si>
  <si>
    <t>AERON LEPCHA</t>
  </si>
  <si>
    <t>301     126     027</t>
  </si>
  <si>
    <t>055  D2 082  C1 060</t>
  </si>
  <si>
    <t>C1 042</t>
  </si>
  <si>
    <t>ANISH PRADHAN</t>
  </si>
  <si>
    <t>301     124     027</t>
  </si>
  <si>
    <t>070  C2 066  C1 058</t>
  </si>
  <si>
    <t>C2 057</t>
  </si>
  <si>
    <t>ANITA RAI</t>
  </si>
  <si>
    <t>082  B2 085  A1 056</t>
  </si>
  <si>
    <t>C2 072</t>
  </si>
  <si>
    <t>ANNY LEPCHA</t>
  </si>
  <si>
    <t>069  C2 073  B1 059</t>
  </si>
  <si>
    <t>C2 049</t>
  </si>
  <si>
    <t>ARPANA TAMANG</t>
  </si>
  <si>
    <t>079  B2 078  A2 070</t>
  </si>
  <si>
    <t>BHUMIKA RAI</t>
  </si>
  <si>
    <t>079  B2 064  C1 054</t>
  </si>
  <si>
    <t>C2 047</t>
  </si>
  <si>
    <t>BIDHYA PATI CHETTRI</t>
  </si>
  <si>
    <t>078  C1 072  B2 058</t>
  </si>
  <si>
    <t>072</t>
  </si>
  <si>
    <t>DEWASH GURUNG</t>
  </si>
  <si>
    <t>056  D2 064  C1 037</t>
  </si>
  <si>
    <t>D2 054</t>
  </si>
  <si>
    <t>ESMETA RAI</t>
  </si>
  <si>
    <t>092  A1 086  A1 049</t>
  </si>
  <si>
    <t>D1 080</t>
  </si>
  <si>
    <t>JEENA RAI</t>
  </si>
  <si>
    <t>083  B2 072  B2 055</t>
  </si>
  <si>
    <t>C2 050</t>
  </si>
  <si>
    <t>KARMA THENDUP BHUTIA</t>
  </si>
  <si>
    <t>301     195     027</t>
  </si>
  <si>
    <t>056  D2 046  D2 049</t>
  </si>
  <si>
    <t>D1 046</t>
  </si>
  <si>
    <t>NIMA LHAMU TAMANG</t>
  </si>
  <si>
    <t>082  B2 075  B1 048</t>
  </si>
  <si>
    <t>PEMPA TAMANG</t>
  </si>
  <si>
    <t>085  B1 077  B1 072</t>
  </si>
  <si>
    <t>B1 068</t>
  </si>
  <si>
    <t>POOJA RAI</t>
  </si>
  <si>
    <t>056  D2 072  B2 040</t>
  </si>
  <si>
    <t>D2 062</t>
  </si>
  <si>
    <t>PROZOAL CHETTRI</t>
  </si>
  <si>
    <t>043  D2 057  D1 038</t>
  </si>
  <si>
    <t>D2 043</t>
  </si>
  <si>
    <t>RAJANI PRADHAN</t>
  </si>
  <si>
    <t>077  C1 079  A2 051</t>
  </si>
  <si>
    <t>D1 048</t>
  </si>
  <si>
    <t>ROHIT CHETTRI</t>
  </si>
  <si>
    <t>071  C2 074  B1 039</t>
  </si>
  <si>
    <t>ROSHNA SUNAM</t>
  </si>
  <si>
    <t>083  B2 089  A1 082</t>
  </si>
  <si>
    <t>A2 083</t>
  </si>
  <si>
    <t>SAPANA RAI</t>
  </si>
  <si>
    <t>083  B2 083  A2 075</t>
  </si>
  <si>
    <t>B1 058</t>
  </si>
  <si>
    <t>082</t>
  </si>
  <si>
    <t>SANG DOLMA TAMANG</t>
  </si>
  <si>
    <t>301     124     039</t>
  </si>
  <si>
    <t>027</t>
  </si>
  <si>
    <t>080  B2 072  B2 046</t>
  </si>
  <si>
    <t>D2 044</t>
  </si>
  <si>
    <t>SANGITA TAMANG</t>
  </si>
  <si>
    <t>056  D2 082  A2 058</t>
  </si>
  <si>
    <t>C2 048</t>
  </si>
  <si>
    <t>SARALA RAI</t>
  </si>
  <si>
    <t>079  B2 093  A1 075</t>
  </si>
  <si>
    <t>B1 069</t>
  </si>
  <si>
    <t>071</t>
  </si>
  <si>
    <t>SAUMIYA KUMARI MEHTA</t>
  </si>
  <si>
    <t>301     302     039</t>
  </si>
  <si>
    <t>063  D1 056  D2 056</t>
  </si>
  <si>
    <t>C2 052</t>
  </si>
  <si>
    <t>025</t>
  </si>
  <si>
    <t>SAKINA KHATOON</t>
  </si>
  <si>
    <t>301     302     027</t>
  </si>
  <si>
    <t>069  C2 059  D2 052</t>
  </si>
  <si>
    <t>D1 053</t>
  </si>
  <si>
    <t>SMILIKA GURUNG</t>
  </si>
  <si>
    <t>079  B2 066  C1 053</t>
  </si>
  <si>
    <t>SNEHEA RAI</t>
  </si>
  <si>
    <t>061  D1 057  D1 041</t>
  </si>
  <si>
    <t>SOVIT GURUNG</t>
  </si>
  <si>
    <t>076  C1 076  B1 052</t>
  </si>
  <si>
    <t>D1 054</t>
  </si>
  <si>
    <t>SUBEKCHYA RAI</t>
  </si>
  <si>
    <t>077  C1 075  B1 052</t>
  </si>
  <si>
    <t>YOZEN BHUJEL</t>
  </si>
  <si>
    <t>048  D2 068  C1 040</t>
  </si>
  <si>
    <t>JOSLYN LORENZO BISWAKARMA</t>
  </si>
  <si>
    <t>073  C2 081  A2 043</t>
  </si>
  <si>
    <t>D2 048</t>
  </si>
  <si>
    <t>ADITYA GURUNG</t>
  </si>
  <si>
    <t>301     124     030</t>
  </si>
  <si>
    <t>081  B2 080  A2 046</t>
  </si>
  <si>
    <t>D2 060</t>
  </si>
  <si>
    <t>BIDYA GAJMER</t>
  </si>
  <si>
    <t>078  C1 070  B2 054</t>
  </si>
  <si>
    <t>D1 081</t>
  </si>
  <si>
    <t>LAKPA TAMANG</t>
  </si>
  <si>
    <t>076  C1 067  C1 044</t>
  </si>
  <si>
    <t>LALRINNGHETI</t>
  </si>
  <si>
    <t>301     302     030</t>
  </si>
  <si>
    <t>093  A1 073  C2 064</t>
  </si>
  <si>
    <t>C1 078</t>
  </si>
  <si>
    <t>086</t>
  </si>
  <si>
    <t>NURITA GURUNG</t>
  </si>
  <si>
    <t>078  C1 073  B1 049</t>
  </si>
  <si>
    <t>D1 067</t>
  </si>
  <si>
    <t>PHURBA TAMANG</t>
  </si>
  <si>
    <t>076  C1 083  A2 072</t>
  </si>
  <si>
    <t>B2 067</t>
  </si>
  <si>
    <t>090</t>
  </si>
  <si>
    <t>SALONI KUMARI</t>
  </si>
  <si>
    <t>COMP               030 055</t>
  </si>
  <si>
    <t>081  B2 052  D2 036</t>
  </si>
  <si>
    <t>E  068</t>
  </si>
  <si>
    <t>024</t>
  </si>
  <si>
    <t>MUSKAN THAPA</t>
  </si>
  <si>
    <t>080  B2 056  D1 033</t>
  </si>
  <si>
    <t>E  031</t>
  </si>
  <si>
    <t>022</t>
  </si>
  <si>
    <t>ASMITA TAMANG</t>
  </si>
  <si>
    <t>090  A2 085  A1 090</t>
  </si>
  <si>
    <t>A1 079</t>
  </si>
  <si>
    <t>ARITI BARAILY</t>
  </si>
  <si>
    <t>076  C1 082  A2 068</t>
  </si>
  <si>
    <t>B2 083</t>
  </si>
  <si>
    <t>ARYAN SHARMA</t>
  </si>
  <si>
    <t>061  D1 067  C1 054</t>
  </si>
  <si>
    <t>D1 050</t>
  </si>
  <si>
    <t>030</t>
  </si>
  <si>
    <t>EVON LEPCHA</t>
  </si>
  <si>
    <t>074  C1 066  C1 066</t>
  </si>
  <si>
    <t>C1 055</t>
  </si>
  <si>
    <t>085</t>
  </si>
  <si>
    <t>RAYMON RAI</t>
  </si>
  <si>
    <t>087  B1 077  B1 058</t>
  </si>
  <si>
    <t>084</t>
  </si>
  <si>
    <t>PRIYA CHETTRI</t>
  </si>
  <si>
    <t>065  D1 083  A2 063</t>
  </si>
  <si>
    <t>C1 062</t>
  </si>
  <si>
    <t>JESHICKA RAI</t>
  </si>
  <si>
    <t>088  A2 058  D1 059</t>
  </si>
  <si>
    <t>C2 058</t>
  </si>
  <si>
    <t>019</t>
  </si>
  <si>
    <t>DEWRAJ CHETTRI</t>
  </si>
  <si>
    <t>074  C1 083  A2 051</t>
  </si>
  <si>
    <t>D1 066</t>
  </si>
  <si>
    <t>080</t>
  </si>
  <si>
    <t>KERON TAMANG</t>
  </si>
  <si>
    <t>072  C2 082  A2 053</t>
  </si>
  <si>
    <t>PALAK KUMARI MISHRA</t>
  </si>
  <si>
    <t>090  A2 078  C1 073</t>
  </si>
  <si>
    <t>SAMIR RAI</t>
  </si>
  <si>
    <t>066  D1 057  D1 044</t>
  </si>
  <si>
    <t>TOTAL CAN</t>
  </si>
  <si>
    <t>DID</t>
  </si>
  <si>
    <t>ATES :   106 TOTAL PASS :</t>
  </si>
  <si>
    <t>89 TOTAL COMPTT. :    11 TOTAL ESSENTIAL REP</t>
  </si>
  <si>
    <t>EAT :</t>
  </si>
  <si>
    <t>TOT</t>
  </si>
  <si>
    <t>AL AB</t>
  </si>
  <si>
    <t>SEN</t>
  </si>
  <si>
    <t>T :</t>
  </si>
  <si>
    <t>0_x001a_</t>
  </si>
  <si>
    <t>STREAM</t>
  </si>
  <si>
    <t>TOTAL</t>
  </si>
  <si>
    <t>BEST 5</t>
  </si>
  <si>
    <t>% 5 SUB</t>
  </si>
  <si>
    <t>RESULT</t>
  </si>
  <si>
    <t>MKS</t>
  </si>
  <si>
    <t>PERCENT IN 6 SUB</t>
  </si>
  <si>
    <t>RANK</t>
  </si>
  <si>
    <t>SCIENCE</t>
  </si>
  <si>
    <t>TTM</t>
  </si>
  <si>
    <t>IT</t>
  </si>
  <si>
    <t>ARTS</t>
  </si>
  <si>
    <t>COMMERCE</t>
  </si>
  <si>
    <t>PMSHRI CLS GSSS CHUJACHEN CBSE CLASS XII RESULT 2026</t>
  </si>
  <si>
    <t>CODE</t>
  </si>
  <si>
    <t xml:space="preserve">ROLL    </t>
  </si>
  <si>
    <t>SEX</t>
  </si>
  <si>
    <t>GRADE</t>
  </si>
  <si>
    <t>PMSHRI CLS GSSS CHUJACHEN CBSE RESULT XII 2026</t>
  </si>
  <si>
    <t>SUBJECTWISE ANALYSIS</t>
  </si>
  <si>
    <t>TOTAL CANDIDATES</t>
  </si>
  <si>
    <t>PASS BUT SUB FAIL</t>
  </si>
  <si>
    <t>TOTAL STUDENTS</t>
  </si>
  <si>
    <t>COMPT</t>
  </si>
  <si>
    <t>SUBJECT FAIL TOTAL</t>
  </si>
  <si>
    <t>PASS %</t>
  </si>
  <si>
    <t>FAIL %</t>
  </si>
  <si>
    <t>OVERALL</t>
  </si>
  <si>
    <t>SCI</t>
  </si>
  <si>
    <t>MATH</t>
  </si>
  <si>
    <t>BIO</t>
  </si>
  <si>
    <t>CHEM</t>
  </si>
  <si>
    <t>PHY</t>
  </si>
  <si>
    <t>ECO</t>
  </si>
  <si>
    <t>HIST</t>
  </si>
  <si>
    <t>SOCIO</t>
  </si>
  <si>
    <t>POL SCI</t>
  </si>
  <si>
    <t>GEOG</t>
  </si>
  <si>
    <t>B.STD</t>
  </si>
  <si>
    <t>ACC</t>
  </si>
  <si>
    <t>VOC</t>
  </si>
  <si>
    <t>WEB APP</t>
  </si>
  <si>
    <t>FOO</t>
  </si>
  <si>
    <t>LANGUAGE</t>
  </si>
  <si>
    <t>LEPCHA</t>
  </si>
  <si>
    <t>BHUTIA</t>
  </si>
  <si>
    <t>HINDI</t>
  </si>
  <si>
    <t>NEPALI</t>
  </si>
  <si>
    <t>ENGLISH</t>
  </si>
  <si>
    <t>PE</t>
  </si>
  <si>
    <t>SCHOOL TOPPER LIST</t>
  </si>
  <si>
    <t>SL NO</t>
  </si>
  <si>
    <t>NAME OF STUDENT</t>
  </si>
  <si>
    <t>SCHOOL NAME</t>
  </si>
  <si>
    <t>PERCENTAGE BEST OF 5  ( EXCLUDING ADDITIONAL SUBJECT)</t>
  </si>
  <si>
    <t>LOCAL/ NON LOCAL</t>
  </si>
  <si>
    <t>CLS CHUJACHEN SSS</t>
  </si>
  <si>
    <t xml:space="preserve">NON LOCAL </t>
  </si>
  <si>
    <t xml:space="preserve">LOCAL </t>
  </si>
  <si>
    <t>PASSANG LAMU SHERPA</t>
  </si>
  <si>
    <t>LOCAL</t>
  </si>
  <si>
    <t>VOCATIONAL</t>
  </si>
  <si>
    <t>S.NO</t>
  </si>
  <si>
    <t>SUBJECT</t>
  </si>
  <si>
    <t>History</t>
  </si>
  <si>
    <t>Political Science</t>
  </si>
  <si>
    <t>Geography</t>
  </si>
  <si>
    <t>Economics</t>
  </si>
  <si>
    <t>Sociology</t>
  </si>
  <si>
    <t>English Core</t>
  </si>
  <si>
    <t>Physical Education</t>
  </si>
  <si>
    <t>Physics</t>
  </si>
  <si>
    <t>Chemistry</t>
  </si>
  <si>
    <t>Biology</t>
  </si>
  <si>
    <t>Mathematics</t>
  </si>
  <si>
    <t>Accountancy</t>
  </si>
  <si>
    <t>Business Studies</t>
  </si>
  <si>
    <t>Applied Mathematics</t>
  </si>
  <si>
    <t>TOURISM</t>
  </si>
  <si>
    <t>Information Technology (IT)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</si>
</sst>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_ "/>
  </numFmts>
  <fonts count="3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6"/>
      <name val="Times New Roman"/>
      <charset val="134"/>
    </font>
    <font>
      <sz val="11"/>
      <name val="Calibri"/>
      <charset val="134"/>
      <scheme val="minor"/>
    </font>
    <font>
      <sz val="11"/>
      <name val="Times New Roman"/>
      <charset val="134"/>
    </font>
    <font>
      <b/>
      <sz val="12"/>
      <color theme="0"/>
      <name val="Calibri"/>
      <charset val="134"/>
      <scheme val="minor"/>
    </font>
    <font>
      <sz val="11"/>
      <name val="Calibri"/>
      <charset val="134"/>
    </font>
    <font>
      <sz val="11"/>
      <color theme="5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3" fillId="2" borderId="0" xfId="0" applyFont="1" applyFill="1">
      <alignment vertical="center"/>
    </xf>
    <xf numFmtId="180" fontId="4" fillId="3" borderId="0" xfId="0" applyNumberFormat="1" applyFont="1" applyFill="1">
      <alignment vertical="center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5" fillId="2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NumberFormat="1" applyFont="1">
      <alignment vertical="center"/>
    </xf>
    <xf numFmtId="0" fontId="0" fillId="2" borderId="0" xfId="0" applyFont="1" applyFill="1">
      <alignment vertical="center"/>
    </xf>
    <xf numFmtId="0" fontId="0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80" fontId="4" fillId="4" borderId="0" xfId="0" applyNumberFormat="1" applyFont="1" applyFill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0" fontId="8" fillId="0" borderId="0" xfId="0" applyFont="1" applyFill="1" applyAlignment="1"/>
    <xf numFmtId="10" fontId="9" fillId="0" borderId="2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 applyProtection="1">
      <alignment horizontal="center"/>
    </xf>
    <xf numFmtId="10" fontId="11" fillId="0" borderId="2" xfId="0" applyNumberFormat="1" applyFont="1" applyFill="1" applyBorder="1" applyAlignment="1">
      <alignment horizontal="center"/>
    </xf>
    <xf numFmtId="9" fontId="11" fillId="0" borderId="2" xfId="0" applyNumberFormat="1" applyFont="1" applyFill="1" applyBorder="1" applyAlignment="1">
      <alignment horizontal="center"/>
    </xf>
    <xf numFmtId="0" fontId="0" fillId="5" borderId="0" xfId="0" applyFill="1">
      <alignment vertical="center"/>
    </xf>
    <xf numFmtId="0" fontId="12" fillId="5" borderId="0" xfId="0" applyFont="1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0" fillId="5" borderId="0" xfId="0" applyNumberFormat="1" applyFill="1">
      <alignment vertical="center"/>
    </xf>
    <xf numFmtId="0" fontId="0" fillId="6" borderId="0" xfId="0" applyFill="1">
      <alignment vertical="center"/>
    </xf>
    <xf numFmtId="0" fontId="0" fillId="6" borderId="0" xfId="0" applyNumberFormat="1" applyFill="1">
      <alignment vertical="center"/>
    </xf>
    <xf numFmtId="0" fontId="13" fillId="6" borderId="0" xfId="0" applyFont="1" applyFill="1">
      <alignment vertical="center"/>
    </xf>
    <xf numFmtId="0" fontId="13" fillId="6" borderId="0" xfId="0" applyNumberFormat="1" applyFont="1" applyFill="1">
      <alignment vertical="center"/>
    </xf>
    <xf numFmtId="0" fontId="0" fillId="7" borderId="0" xfId="0" applyFill="1">
      <alignment vertical="center"/>
    </xf>
    <xf numFmtId="0" fontId="0" fillId="7" borderId="0" xfId="0" applyNumberFormat="1" applyFill="1">
      <alignment vertical="center"/>
    </xf>
    <xf numFmtId="0" fontId="13" fillId="7" borderId="0" xfId="0" applyFont="1" applyFill="1">
      <alignment vertical="center"/>
    </xf>
    <xf numFmtId="0" fontId="13" fillId="7" borderId="0" xfId="0" applyNumberFormat="1" applyFont="1" applyFill="1">
      <alignment vertical="center"/>
    </xf>
    <xf numFmtId="0" fontId="0" fillId="8" borderId="0" xfId="0" applyFill="1">
      <alignment vertical="center"/>
    </xf>
    <xf numFmtId="0" fontId="0" fillId="8" borderId="0" xfId="0" applyNumberFormat="1" applyFill="1">
      <alignment vertical="center"/>
    </xf>
    <xf numFmtId="0" fontId="1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3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NumberFormat="1" applyFill="1">
      <alignment vertical="center"/>
    </xf>
    <xf numFmtId="0" fontId="0" fillId="9" borderId="0" xfId="0" applyFill="1">
      <alignment vertical="center"/>
    </xf>
    <xf numFmtId="0" fontId="0" fillId="9" borderId="0" xfId="0" applyNumberFormat="1" applyFill="1">
      <alignment vertical="center"/>
    </xf>
    <xf numFmtId="0" fontId="0" fillId="10" borderId="0" xfId="0" applyFill="1">
      <alignment vertical="center"/>
    </xf>
    <xf numFmtId="0" fontId="0" fillId="10" borderId="0" xfId="0" applyNumberFormat="1" applyFill="1">
      <alignment vertical="center"/>
    </xf>
    <xf numFmtId="0" fontId="13" fillId="10" borderId="0" xfId="0" applyFont="1" applyFill="1">
      <alignment vertical="center"/>
    </xf>
    <xf numFmtId="0" fontId="13" fillId="10" borderId="0" xfId="0" applyNumberFormat="1" applyFont="1" applyFill="1">
      <alignment vertical="center"/>
    </xf>
    <xf numFmtId="49" fontId="0" fillId="0" borderId="0" xfId="0" applyNumberFormat="1">
      <alignment vertical="center"/>
    </xf>
    <xf numFmtId="49" fontId="0" fillId="6" borderId="0" xfId="0" applyNumberFormat="1" applyFill="1">
      <alignment vertical="center"/>
    </xf>
    <xf numFmtId="0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eetMetadata" Target="metadata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s://copilot.microsoft.com/chats/ca://s?q=CBSE_Mathematics_subject_code" TargetMode="External"/><Relationship Id="rId8" Type="http://schemas.openxmlformats.org/officeDocument/2006/relationships/hyperlink" Target="https://copilot.microsoft.com/chats/ca://s?q=CBSE_Biology_subject_code" TargetMode="External"/><Relationship Id="rId7" Type="http://schemas.openxmlformats.org/officeDocument/2006/relationships/hyperlink" Target="https://copilot.microsoft.com/chats/ca://s?q=CBSE_Chemistry_subject_code" TargetMode="External"/><Relationship Id="rId6" Type="http://schemas.openxmlformats.org/officeDocument/2006/relationships/hyperlink" Target="https://copilot.microsoft.com/chats/ca://s?q=CBSE_Physics_subject_code" TargetMode="External"/><Relationship Id="rId5" Type="http://schemas.openxmlformats.org/officeDocument/2006/relationships/hyperlink" Target="https://copilot.microsoft.com/chats/ca://s?q=CBSE_Sociology_subject_code" TargetMode="External"/><Relationship Id="rId4" Type="http://schemas.openxmlformats.org/officeDocument/2006/relationships/hyperlink" Target="https://copilot.microsoft.com/chats/ca://s?q=CBSE_Economics_subject_code" TargetMode="External"/><Relationship Id="rId3" Type="http://schemas.openxmlformats.org/officeDocument/2006/relationships/hyperlink" Target="https://copilot.microsoft.com/chats/ca://s?q=CBSE_Geography_subject_code" TargetMode="External"/><Relationship Id="rId2" Type="http://schemas.openxmlformats.org/officeDocument/2006/relationships/hyperlink" Target="https://copilot.microsoft.com/chats/ca://s?q=CBSE_Political_Science_subject_code" TargetMode="External"/><Relationship Id="rId16" Type="http://schemas.openxmlformats.org/officeDocument/2006/relationships/hyperlink" Target="https://copilot.microsoft.com/chats/ca://s?q=CBSE_Information_Technology_subject_code" TargetMode="External"/><Relationship Id="rId15" Type="http://schemas.openxmlformats.org/officeDocument/2006/relationships/hyperlink" Target="https://copilot.microsoft.com/chats/ca://s?q=CBSE_Travel_and_Tourism_subject_code" TargetMode="External"/><Relationship Id="rId14" Type="http://schemas.openxmlformats.org/officeDocument/2006/relationships/hyperlink" Target="https://copilot.microsoft.com/chats/ca://s?q=CBSE_English_Core_subject_code" TargetMode="External"/><Relationship Id="rId13" Type="http://schemas.openxmlformats.org/officeDocument/2006/relationships/hyperlink" Target="https://copilot.microsoft.com/chats/ca://s?q=CBSE_Applied_Mathematics_subject_code" TargetMode="External"/><Relationship Id="rId12" Type="http://schemas.openxmlformats.org/officeDocument/2006/relationships/hyperlink" Target="https://copilot.microsoft.com/chats/ca://s?q=CBSE_Business_Studies_subject_code" TargetMode="External"/><Relationship Id="rId11" Type="http://schemas.openxmlformats.org/officeDocument/2006/relationships/hyperlink" Target="https://copilot.microsoft.com/chats/ca://s?q=CBSE_Accountancy_subject_code" TargetMode="External"/><Relationship Id="rId10" Type="http://schemas.openxmlformats.org/officeDocument/2006/relationships/hyperlink" Target="https://copilot.microsoft.com/chats/ca://s?q=CBSE_Physical_Education_subject_code" TargetMode="External"/><Relationship Id="rId1" Type="http://schemas.openxmlformats.org/officeDocument/2006/relationships/hyperlink" Target="https://copilot.microsoft.com/chats/ca://s?q=CBSE_History_subject_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87"/>
  <sheetViews>
    <sheetView zoomScaleSheetLayoutView="60" topLeftCell="A12" workbookViewId="0">
      <selection activeCell="D23" sqref="D23"/>
    </sheetView>
  </sheetViews>
  <sheetFormatPr defaultColWidth="10.2857142857143" defaultRowHeight="15"/>
  <sheetData>
    <row r="2" spans="1:1">
      <c r="A2" t="s">
        <v>0</v>
      </c>
    </row>
    <row r="3" spans="7:9">
      <c r="G3" s="60"/>
      <c r="I3" s="60"/>
    </row>
    <row r="6" spans="1:14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s="60" t="s">
        <v>2</v>
      </c>
      <c r="H6" t="s">
        <v>6</v>
      </c>
      <c r="I6" s="60" t="s">
        <v>2</v>
      </c>
      <c r="J6" t="s">
        <v>7</v>
      </c>
      <c r="K6" t="s">
        <v>7</v>
      </c>
      <c r="L6" t="s">
        <v>2</v>
      </c>
      <c r="M6" t="s">
        <v>7</v>
      </c>
      <c r="N6" t="s">
        <v>8</v>
      </c>
    </row>
    <row r="7" spans="1:14">
      <c r="A7" t="s">
        <v>9</v>
      </c>
      <c r="B7" t="s">
        <v>10</v>
      </c>
      <c r="C7" t="s">
        <v>11</v>
      </c>
      <c r="D7" t="e" cm="1">
        <f t="array" ref="D7">--------------------S</f>
        <v>#NAME?</v>
      </c>
      <c r="E7" t="s">
        <v>12</v>
      </c>
      <c r="F7" t="s">
        <v>6</v>
      </c>
      <c r="G7" s="60" t="s">
        <v>2</v>
      </c>
      <c r="H7" t="s">
        <v>6</v>
      </c>
      <c r="I7" s="60" t="s">
        <v>2</v>
      </c>
      <c r="J7" t="s">
        <v>13</v>
      </c>
      <c r="K7" t="s">
        <v>14</v>
      </c>
      <c r="L7" t="s">
        <v>15</v>
      </c>
      <c r="M7" t="s">
        <v>16</v>
      </c>
      <c r="N7" t="s">
        <v>17</v>
      </c>
    </row>
    <row r="8" spans="1:14">
      <c r="A8" t="s">
        <v>18</v>
      </c>
      <c r="B8" t="s">
        <v>19</v>
      </c>
      <c r="D8" t="s">
        <v>20</v>
      </c>
      <c r="E8" t="s">
        <v>21</v>
      </c>
      <c r="F8" t="s">
        <v>22</v>
      </c>
      <c r="G8" s="60" t="s">
        <v>23</v>
      </c>
      <c r="H8" t="s">
        <v>22</v>
      </c>
      <c r="I8" s="60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</row>
    <row r="9" spans="4:10">
      <c r="D9" t="s">
        <v>29</v>
      </c>
      <c r="E9" t="s">
        <v>30</v>
      </c>
      <c r="F9" t="s">
        <v>31</v>
      </c>
      <c r="G9" s="60" t="s">
        <v>32</v>
      </c>
      <c r="H9" t="s">
        <v>31</v>
      </c>
      <c r="I9" s="60" t="s">
        <v>32</v>
      </c>
      <c r="J9" t="s">
        <v>33</v>
      </c>
    </row>
    <row r="10" spans="1:14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  <c r="G10" s="60" t="s">
        <v>2</v>
      </c>
      <c r="H10" t="s">
        <v>6</v>
      </c>
      <c r="I10" s="60" t="s">
        <v>2</v>
      </c>
      <c r="J10" t="s">
        <v>7</v>
      </c>
      <c r="K10" t="s">
        <v>7</v>
      </c>
      <c r="L10" t="s">
        <v>2</v>
      </c>
      <c r="M10" t="s">
        <v>7</v>
      </c>
      <c r="N10" t="s">
        <v>8</v>
      </c>
    </row>
    <row r="12" spans="1:4">
      <c r="A12" t="s">
        <v>34</v>
      </c>
      <c r="B12">
        <v>-3</v>
      </c>
      <c r="C12" t="s">
        <v>35</v>
      </c>
      <c r="D12" t="s">
        <v>36</v>
      </c>
    </row>
    <row r="14" spans="1:14">
      <c r="A14">
        <v>16644486</v>
      </c>
      <c r="B14" t="s">
        <v>37</v>
      </c>
      <c r="C14" t="s">
        <v>38</v>
      </c>
      <c r="D14" t="s">
        <v>39</v>
      </c>
      <c r="E14">
        <v>42</v>
      </c>
      <c r="G14" s="60" t="s">
        <v>40</v>
      </c>
      <c r="I14" s="60" t="s">
        <v>41</v>
      </c>
      <c r="K14" t="s">
        <v>42</v>
      </c>
      <c r="L14" t="s">
        <v>42</v>
      </c>
      <c r="M14" t="s">
        <v>42</v>
      </c>
      <c r="N14" t="s">
        <v>43</v>
      </c>
    </row>
    <row r="15" spans="4:10">
      <c r="D15" t="s">
        <v>44</v>
      </c>
      <c r="E15" t="s">
        <v>45</v>
      </c>
      <c r="F15" t="s">
        <v>46</v>
      </c>
      <c r="G15" s="60" t="s">
        <v>47</v>
      </c>
      <c r="H15" t="s">
        <v>48</v>
      </c>
      <c r="I15" s="60" t="s">
        <v>49</v>
      </c>
      <c r="J15" t="s">
        <v>46</v>
      </c>
    </row>
    <row r="16" spans="1:14">
      <c r="A16">
        <v>16644487</v>
      </c>
      <c r="B16" t="s">
        <v>50</v>
      </c>
      <c r="C16" t="s">
        <v>51</v>
      </c>
      <c r="D16" t="s">
        <v>52</v>
      </c>
      <c r="E16">
        <v>48</v>
      </c>
      <c r="G16" s="60" t="s">
        <v>40</v>
      </c>
      <c r="I16" s="60" t="s">
        <v>53</v>
      </c>
      <c r="K16" t="s">
        <v>42</v>
      </c>
      <c r="L16" t="s">
        <v>42</v>
      </c>
      <c r="M16" t="s">
        <v>42</v>
      </c>
      <c r="N16" t="s">
        <v>54</v>
      </c>
    </row>
    <row r="17" spans="4:10">
      <c r="D17" t="s">
        <v>55</v>
      </c>
      <c r="E17" t="s">
        <v>56</v>
      </c>
      <c r="F17" t="s">
        <v>57</v>
      </c>
      <c r="G17" s="60" t="s">
        <v>58</v>
      </c>
      <c r="H17" t="s">
        <v>48</v>
      </c>
      <c r="I17" s="60" t="s">
        <v>59</v>
      </c>
      <c r="J17" t="s">
        <v>46</v>
      </c>
    </row>
    <row r="18" spans="1:14">
      <c r="A18">
        <v>16644488</v>
      </c>
      <c r="B18" t="s">
        <v>37</v>
      </c>
      <c r="C18" t="s">
        <v>60</v>
      </c>
      <c r="D18" t="s">
        <v>52</v>
      </c>
      <c r="E18">
        <v>42</v>
      </c>
      <c r="G18" s="60" t="s">
        <v>40</v>
      </c>
      <c r="I18" s="60" t="s">
        <v>47</v>
      </c>
      <c r="K18" t="s">
        <v>42</v>
      </c>
      <c r="L18" t="s">
        <v>42</v>
      </c>
      <c r="M18" t="s">
        <v>42</v>
      </c>
      <c r="N18" t="s">
        <v>61</v>
      </c>
    </row>
    <row r="19" spans="4:10">
      <c r="D19" t="s">
        <v>62</v>
      </c>
      <c r="E19" t="s">
        <v>63</v>
      </c>
      <c r="F19" t="s">
        <v>48</v>
      </c>
      <c r="G19" s="60" t="s">
        <v>64</v>
      </c>
      <c r="H19" t="s">
        <v>65</v>
      </c>
      <c r="I19" s="60" t="s">
        <v>66</v>
      </c>
      <c r="J19" t="s">
        <v>67</v>
      </c>
    </row>
    <row r="20" spans="1:14">
      <c r="A20">
        <v>16644489</v>
      </c>
      <c r="B20" t="s">
        <v>50</v>
      </c>
      <c r="C20" t="s">
        <v>68</v>
      </c>
      <c r="D20" t="s">
        <v>52</v>
      </c>
      <c r="E20">
        <v>42</v>
      </c>
      <c r="G20" s="60" t="s">
        <v>40</v>
      </c>
      <c r="I20" s="60" t="s">
        <v>47</v>
      </c>
      <c r="K20" t="s">
        <v>42</v>
      </c>
      <c r="L20" t="s">
        <v>42</v>
      </c>
      <c r="M20" t="s">
        <v>42</v>
      </c>
      <c r="N20" t="s">
        <v>69</v>
      </c>
    </row>
    <row r="21" spans="4:10">
      <c r="D21" t="s">
        <v>70</v>
      </c>
      <c r="E21" t="s">
        <v>71</v>
      </c>
      <c r="F21" t="s">
        <v>46</v>
      </c>
      <c r="G21" s="60" t="s">
        <v>72</v>
      </c>
      <c r="H21" t="s">
        <v>46</v>
      </c>
      <c r="I21" s="60" t="s">
        <v>73</v>
      </c>
      <c r="J21" t="s">
        <v>48</v>
      </c>
    </row>
    <row r="22" spans="1:14">
      <c r="A22">
        <v>16644490</v>
      </c>
      <c r="B22" t="s">
        <v>50</v>
      </c>
      <c r="C22" t="s">
        <v>74</v>
      </c>
      <c r="D22" t="s">
        <v>52</v>
      </c>
      <c r="E22">
        <v>42</v>
      </c>
      <c r="G22" s="60" t="s">
        <v>40</v>
      </c>
      <c r="I22" s="60" t="s">
        <v>47</v>
      </c>
      <c r="K22" t="s">
        <v>42</v>
      </c>
      <c r="L22" t="s">
        <v>42</v>
      </c>
      <c r="M22" t="s">
        <v>42</v>
      </c>
      <c r="N22" t="s">
        <v>69</v>
      </c>
    </row>
    <row r="23" spans="4:10">
      <c r="D23" t="s">
        <v>75</v>
      </c>
      <c r="E23" t="s">
        <v>76</v>
      </c>
      <c r="F23" t="s">
        <v>46</v>
      </c>
      <c r="G23" s="60" t="s">
        <v>77</v>
      </c>
      <c r="H23" t="s">
        <v>46</v>
      </c>
      <c r="I23" s="60" t="s">
        <v>78</v>
      </c>
      <c r="J23" t="s">
        <v>79</v>
      </c>
    </row>
    <row r="24" spans="1:14">
      <c r="A24">
        <v>16644491</v>
      </c>
      <c r="B24" t="s">
        <v>50</v>
      </c>
      <c r="C24" t="s">
        <v>80</v>
      </c>
      <c r="D24" t="s">
        <v>39</v>
      </c>
      <c r="E24">
        <v>42</v>
      </c>
      <c r="G24" s="60" t="s">
        <v>40</v>
      </c>
      <c r="I24" s="60" t="s">
        <v>41</v>
      </c>
      <c r="K24" t="s">
        <v>42</v>
      </c>
      <c r="L24" t="s">
        <v>42</v>
      </c>
      <c r="M24" t="s">
        <v>42</v>
      </c>
      <c r="N24" t="s">
        <v>43</v>
      </c>
    </row>
    <row r="25" spans="4:10">
      <c r="D25" t="s">
        <v>81</v>
      </c>
      <c r="E25" t="s">
        <v>82</v>
      </c>
      <c r="F25" t="s">
        <v>46</v>
      </c>
      <c r="G25" s="60" t="s">
        <v>47</v>
      </c>
      <c r="H25" t="s">
        <v>48</v>
      </c>
      <c r="I25" s="60" t="s">
        <v>83</v>
      </c>
      <c r="J25" t="s">
        <v>46</v>
      </c>
    </row>
    <row r="27" spans="1:14">
      <c r="A27">
        <v>16644492</v>
      </c>
      <c r="B27" t="s">
        <v>50</v>
      </c>
      <c r="C27" t="s">
        <v>84</v>
      </c>
      <c r="D27" t="s">
        <v>52</v>
      </c>
      <c r="E27">
        <v>48</v>
      </c>
      <c r="G27" s="60" t="s">
        <v>40</v>
      </c>
      <c r="I27" s="60" t="s">
        <v>53</v>
      </c>
      <c r="K27" t="s">
        <v>42</v>
      </c>
      <c r="L27" t="s">
        <v>42</v>
      </c>
      <c r="M27" t="s">
        <v>42</v>
      </c>
      <c r="N27" t="s">
        <v>54</v>
      </c>
    </row>
    <row r="28" spans="4:10">
      <c r="D28" t="s">
        <v>85</v>
      </c>
      <c r="E28" t="s">
        <v>86</v>
      </c>
      <c r="F28" t="s">
        <v>79</v>
      </c>
      <c r="G28" s="60" t="s">
        <v>87</v>
      </c>
      <c r="H28" t="s">
        <v>48</v>
      </c>
      <c r="I28" s="60" t="s">
        <v>88</v>
      </c>
      <c r="J28" t="s">
        <v>46</v>
      </c>
    </row>
    <row r="29" spans="1:14">
      <c r="A29">
        <v>16644493</v>
      </c>
      <c r="B29" t="s">
        <v>50</v>
      </c>
      <c r="C29" t="s">
        <v>89</v>
      </c>
      <c r="D29" t="s">
        <v>52</v>
      </c>
      <c r="E29">
        <v>48</v>
      </c>
      <c r="G29" s="60" t="s">
        <v>40</v>
      </c>
      <c r="I29" s="60" t="s">
        <v>53</v>
      </c>
      <c r="K29" t="s">
        <v>42</v>
      </c>
      <c r="L29" t="s">
        <v>42</v>
      </c>
      <c r="M29" t="s">
        <v>42</v>
      </c>
      <c r="N29" t="s">
        <v>54</v>
      </c>
    </row>
    <row r="30" spans="4:10">
      <c r="D30" t="s">
        <v>90</v>
      </c>
      <c r="E30" t="s">
        <v>91</v>
      </c>
      <c r="F30" t="s">
        <v>65</v>
      </c>
      <c r="G30" s="60" t="s">
        <v>92</v>
      </c>
      <c r="H30" t="s">
        <v>57</v>
      </c>
      <c r="I30" s="60" t="s">
        <v>88</v>
      </c>
      <c r="J30" t="s">
        <v>46</v>
      </c>
    </row>
    <row r="31" spans="1:14">
      <c r="A31">
        <v>16644494</v>
      </c>
      <c r="B31" t="s">
        <v>37</v>
      </c>
      <c r="C31" t="s">
        <v>93</v>
      </c>
      <c r="D31" t="s">
        <v>52</v>
      </c>
      <c r="E31">
        <v>48</v>
      </c>
      <c r="G31" s="60" t="s">
        <v>94</v>
      </c>
      <c r="I31" s="60" t="s">
        <v>53</v>
      </c>
      <c r="K31" t="s">
        <v>42</v>
      </c>
      <c r="L31" t="s">
        <v>42</v>
      </c>
      <c r="M31" t="s">
        <v>42</v>
      </c>
      <c r="N31" t="s">
        <v>61</v>
      </c>
    </row>
    <row r="32" spans="4:10">
      <c r="D32" t="s">
        <v>95</v>
      </c>
      <c r="E32" t="s">
        <v>96</v>
      </c>
      <c r="F32" t="s">
        <v>65</v>
      </c>
      <c r="G32" s="60" t="s">
        <v>97</v>
      </c>
      <c r="H32" t="s">
        <v>65</v>
      </c>
      <c r="I32" s="60" t="s">
        <v>94</v>
      </c>
      <c r="J32" t="s">
        <v>46</v>
      </c>
    </row>
    <row r="33" spans="1:14">
      <c r="A33">
        <v>16644495</v>
      </c>
      <c r="B33" t="s">
        <v>50</v>
      </c>
      <c r="C33" t="s">
        <v>98</v>
      </c>
      <c r="D33" t="s">
        <v>99</v>
      </c>
      <c r="E33">
        <v>42</v>
      </c>
      <c r="G33" s="60" t="s">
        <v>40</v>
      </c>
      <c r="I33" s="60" t="s">
        <v>41</v>
      </c>
      <c r="K33" t="s">
        <v>67</v>
      </c>
      <c r="L33" t="s">
        <v>67</v>
      </c>
      <c r="M33" t="s">
        <v>67</v>
      </c>
      <c r="N33" t="s">
        <v>61</v>
      </c>
    </row>
    <row r="34" spans="4:10">
      <c r="D34" t="s">
        <v>100</v>
      </c>
      <c r="E34" t="s">
        <v>101</v>
      </c>
      <c r="F34" t="s">
        <v>65</v>
      </c>
      <c r="G34" s="60" t="s">
        <v>102</v>
      </c>
      <c r="H34" t="s">
        <v>57</v>
      </c>
      <c r="I34" s="60" t="s">
        <v>94</v>
      </c>
      <c r="J34" t="s">
        <v>46</v>
      </c>
    </row>
    <row r="35" spans="1:14">
      <c r="A35">
        <v>16644496</v>
      </c>
      <c r="B35" t="s">
        <v>37</v>
      </c>
      <c r="C35" t="s">
        <v>103</v>
      </c>
      <c r="D35" t="s">
        <v>52</v>
      </c>
      <c r="E35">
        <v>48</v>
      </c>
      <c r="G35" s="60" t="s">
        <v>94</v>
      </c>
      <c r="I35" s="60" t="s">
        <v>53</v>
      </c>
      <c r="K35" t="s">
        <v>42</v>
      </c>
      <c r="L35" t="s">
        <v>104</v>
      </c>
      <c r="M35" t="s">
        <v>104</v>
      </c>
      <c r="N35" t="s">
        <v>54</v>
      </c>
    </row>
    <row r="36" spans="4:10">
      <c r="D36" t="s">
        <v>105</v>
      </c>
      <c r="E36" t="s">
        <v>106</v>
      </c>
      <c r="F36" t="s">
        <v>65</v>
      </c>
      <c r="G36" s="60" t="s">
        <v>107</v>
      </c>
      <c r="H36" t="s">
        <v>48</v>
      </c>
      <c r="I36" s="60" t="s">
        <v>72</v>
      </c>
      <c r="J36" t="s">
        <v>46</v>
      </c>
    </row>
    <row r="37" spans="1:14">
      <c r="A37">
        <v>16644497</v>
      </c>
      <c r="B37" t="s">
        <v>50</v>
      </c>
      <c r="C37" t="s">
        <v>108</v>
      </c>
      <c r="D37" t="s">
        <v>109</v>
      </c>
      <c r="E37">
        <v>42</v>
      </c>
      <c r="G37" s="60" t="s">
        <v>94</v>
      </c>
      <c r="I37" s="60" t="s">
        <v>47</v>
      </c>
      <c r="K37" t="s">
        <v>67</v>
      </c>
      <c r="L37" t="s">
        <v>67</v>
      </c>
      <c r="M37" t="s">
        <v>67</v>
      </c>
      <c r="N37" t="s">
        <v>61</v>
      </c>
    </row>
    <row r="38" spans="4:10">
      <c r="D38" t="s">
        <v>110</v>
      </c>
      <c r="E38" t="s">
        <v>111</v>
      </c>
      <c r="F38" t="s">
        <v>57</v>
      </c>
      <c r="G38" s="60" t="s">
        <v>107</v>
      </c>
      <c r="H38" t="s">
        <v>48</v>
      </c>
      <c r="I38" s="60" t="s">
        <v>112</v>
      </c>
      <c r="J38" t="s">
        <v>65</v>
      </c>
    </row>
    <row r="39" spans="1:14">
      <c r="A39">
        <v>16644498</v>
      </c>
      <c r="B39" t="s">
        <v>50</v>
      </c>
      <c r="C39" t="s">
        <v>113</v>
      </c>
      <c r="D39" t="s">
        <v>52</v>
      </c>
      <c r="E39">
        <v>42</v>
      </c>
      <c r="G39" s="60" t="s">
        <v>40</v>
      </c>
      <c r="I39" s="60" t="s">
        <v>47</v>
      </c>
      <c r="K39" t="s">
        <v>42</v>
      </c>
      <c r="L39" t="s">
        <v>67</v>
      </c>
      <c r="M39" t="s">
        <v>67</v>
      </c>
      <c r="N39" t="s">
        <v>69</v>
      </c>
    </row>
    <row r="40" spans="4:10">
      <c r="D40" t="s">
        <v>114</v>
      </c>
      <c r="E40" t="s">
        <v>115</v>
      </c>
      <c r="F40" t="s">
        <v>46</v>
      </c>
      <c r="G40" s="60" t="s">
        <v>94</v>
      </c>
      <c r="H40" t="s">
        <v>46</v>
      </c>
      <c r="I40" s="60" t="s">
        <v>116</v>
      </c>
      <c r="J40" t="s">
        <v>79</v>
      </c>
    </row>
    <row r="41" spans="1:14">
      <c r="A41">
        <v>16644499</v>
      </c>
      <c r="B41" t="s">
        <v>50</v>
      </c>
      <c r="C41" t="s">
        <v>117</v>
      </c>
      <c r="D41" t="s">
        <v>52</v>
      </c>
      <c r="E41">
        <v>48</v>
      </c>
      <c r="G41" s="60" t="s">
        <v>40</v>
      </c>
      <c r="I41" s="60" t="s">
        <v>53</v>
      </c>
      <c r="K41" t="s">
        <v>104</v>
      </c>
      <c r="L41" t="s">
        <v>118</v>
      </c>
      <c r="M41" t="s">
        <v>104</v>
      </c>
      <c r="N41" t="s">
        <v>61</v>
      </c>
    </row>
    <row r="42" spans="4:10">
      <c r="D42" t="s">
        <v>119</v>
      </c>
      <c r="E42" t="s">
        <v>120</v>
      </c>
      <c r="F42" t="s">
        <v>42</v>
      </c>
      <c r="G42" s="60" t="s">
        <v>121</v>
      </c>
      <c r="H42" t="s">
        <v>42</v>
      </c>
      <c r="I42" s="60" t="s">
        <v>41</v>
      </c>
      <c r="J42" t="s">
        <v>46</v>
      </c>
    </row>
    <row r="43" spans="1:14">
      <c r="A43">
        <v>16644500</v>
      </c>
      <c r="B43" t="s">
        <v>50</v>
      </c>
      <c r="C43" t="s">
        <v>122</v>
      </c>
      <c r="D43" t="s">
        <v>123</v>
      </c>
      <c r="E43">
        <v>42</v>
      </c>
      <c r="G43" s="60" t="s">
        <v>40</v>
      </c>
      <c r="I43" s="60" t="s">
        <v>41</v>
      </c>
      <c r="K43" t="s">
        <v>42</v>
      </c>
      <c r="L43" t="s">
        <v>42</v>
      </c>
      <c r="M43" t="s">
        <v>42</v>
      </c>
      <c r="N43" t="s">
        <v>61</v>
      </c>
    </row>
    <row r="44" spans="4:10">
      <c r="D44" t="s">
        <v>124</v>
      </c>
      <c r="E44" t="s">
        <v>125</v>
      </c>
      <c r="F44" t="s">
        <v>65</v>
      </c>
      <c r="G44" s="60" t="s">
        <v>126</v>
      </c>
      <c r="H44" t="s">
        <v>65</v>
      </c>
      <c r="I44" s="60" t="s">
        <v>83</v>
      </c>
      <c r="J44" t="s">
        <v>46</v>
      </c>
    </row>
    <row r="45" spans="1:14">
      <c r="A45">
        <v>16644501</v>
      </c>
      <c r="B45" t="s">
        <v>50</v>
      </c>
      <c r="C45" t="s">
        <v>127</v>
      </c>
      <c r="D45" t="s">
        <v>39</v>
      </c>
      <c r="E45">
        <v>42</v>
      </c>
      <c r="G45" s="60" t="s">
        <v>40</v>
      </c>
      <c r="I45" s="60" t="s">
        <v>41</v>
      </c>
      <c r="K45" t="s">
        <v>67</v>
      </c>
      <c r="L45" t="s">
        <v>67</v>
      </c>
      <c r="M45" t="s">
        <v>67</v>
      </c>
      <c r="N45" t="s">
        <v>43</v>
      </c>
    </row>
    <row r="46" spans="4:10">
      <c r="D46" t="s">
        <v>128</v>
      </c>
      <c r="E46" t="s">
        <v>129</v>
      </c>
      <c r="F46" t="s">
        <v>46</v>
      </c>
      <c r="G46" s="60" t="s">
        <v>47</v>
      </c>
      <c r="H46" t="s">
        <v>48</v>
      </c>
      <c r="I46" s="60" t="s">
        <v>88</v>
      </c>
      <c r="J46" t="s">
        <v>46</v>
      </c>
    </row>
    <row r="48" spans="1:14">
      <c r="A48">
        <v>16644502</v>
      </c>
      <c r="B48" t="s">
        <v>50</v>
      </c>
      <c r="C48" t="s">
        <v>130</v>
      </c>
      <c r="D48" t="s">
        <v>52</v>
      </c>
      <c r="E48">
        <v>42</v>
      </c>
      <c r="G48" s="60" t="s">
        <v>40</v>
      </c>
      <c r="I48" s="60" t="s">
        <v>47</v>
      </c>
      <c r="K48" t="s">
        <v>42</v>
      </c>
      <c r="L48" t="s">
        <v>42</v>
      </c>
      <c r="M48" t="s">
        <v>42</v>
      </c>
      <c r="N48" t="s">
        <v>69</v>
      </c>
    </row>
    <row r="49" spans="4:10">
      <c r="D49" t="s">
        <v>131</v>
      </c>
      <c r="E49" t="s">
        <v>132</v>
      </c>
      <c r="F49" t="s">
        <v>46</v>
      </c>
      <c r="G49" s="60" t="s">
        <v>41</v>
      </c>
      <c r="H49" t="s">
        <v>46</v>
      </c>
      <c r="I49" s="60" t="s">
        <v>133</v>
      </c>
      <c r="J49" t="s">
        <v>48</v>
      </c>
    </row>
    <row r="50" spans="1:14">
      <c r="A50">
        <v>16644503</v>
      </c>
      <c r="B50" t="s">
        <v>37</v>
      </c>
      <c r="C50" t="s">
        <v>134</v>
      </c>
      <c r="D50" t="s">
        <v>109</v>
      </c>
      <c r="E50">
        <v>42</v>
      </c>
      <c r="G50" s="60" t="s">
        <v>40</v>
      </c>
      <c r="I50" s="60" t="s">
        <v>47</v>
      </c>
      <c r="K50" t="s">
        <v>104</v>
      </c>
      <c r="L50" t="s">
        <v>104</v>
      </c>
      <c r="M50" t="s">
        <v>42</v>
      </c>
      <c r="N50" t="s">
        <v>61</v>
      </c>
    </row>
    <row r="51" spans="4:10">
      <c r="D51" t="s">
        <v>135</v>
      </c>
      <c r="E51" t="s">
        <v>136</v>
      </c>
      <c r="F51" t="s">
        <v>57</v>
      </c>
      <c r="G51" s="60" t="s">
        <v>137</v>
      </c>
      <c r="H51" t="s">
        <v>65</v>
      </c>
      <c r="I51" s="60" t="s">
        <v>138</v>
      </c>
      <c r="J51" t="s">
        <v>57</v>
      </c>
    </row>
    <row r="52" spans="1:14">
      <c r="A52">
        <v>16644504</v>
      </c>
      <c r="B52" t="s">
        <v>50</v>
      </c>
      <c r="C52" t="s">
        <v>139</v>
      </c>
      <c r="D52" t="s">
        <v>52</v>
      </c>
      <c r="E52">
        <v>42</v>
      </c>
      <c r="G52" s="60" t="s">
        <v>40</v>
      </c>
      <c r="I52" s="60" t="s">
        <v>47</v>
      </c>
      <c r="K52" t="s">
        <v>118</v>
      </c>
      <c r="L52" t="s">
        <v>104</v>
      </c>
      <c r="M52" t="s">
        <v>118</v>
      </c>
      <c r="N52" t="s">
        <v>61</v>
      </c>
    </row>
    <row r="53" spans="4:10">
      <c r="D53" t="s">
        <v>140</v>
      </c>
      <c r="E53" t="s">
        <v>141</v>
      </c>
      <c r="F53" t="s">
        <v>57</v>
      </c>
      <c r="G53" s="60" t="s">
        <v>142</v>
      </c>
      <c r="H53" t="s">
        <v>67</v>
      </c>
      <c r="I53" s="60" t="s">
        <v>143</v>
      </c>
      <c r="J53" t="s">
        <v>118</v>
      </c>
    </row>
    <row r="54" spans="1:14">
      <c r="A54">
        <v>16644505</v>
      </c>
      <c r="B54" t="s">
        <v>37</v>
      </c>
      <c r="C54" t="s">
        <v>144</v>
      </c>
      <c r="D54" t="s">
        <v>109</v>
      </c>
      <c r="E54">
        <v>42</v>
      </c>
      <c r="G54" s="60" t="s">
        <v>94</v>
      </c>
      <c r="I54" s="60" t="s">
        <v>47</v>
      </c>
      <c r="K54" t="s">
        <v>42</v>
      </c>
      <c r="L54" t="s">
        <v>42</v>
      </c>
      <c r="M54" t="s">
        <v>42</v>
      </c>
      <c r="N54" t="s">
        <v>69</v>
      </c>
    </row>
    <row r="55" spans="4:10">
      <c r="D55" t="s">
        <v>145</v>
      </c>
      <c r="E55" t="s">
        <v>115</v>
      </c>
      <c r="F55" t="s">
        <v>46</v>
      </c>
      <c r="G55" s="60" t="s">
        <v>146</v>
      </c>
      <c r="H55" t="s">
        <v>46</v>
      </c>
      <c r="I55" s="60" t="s">
        <v>112</v>
      </c>
      <c r="J55" t="s">
        <v>65</v>
      </c>
    </row>
    <row r="56" spans="1:14">
      <c r="A56">
        <v>16644506</v>
      </c>
      <c r="B56" t="s">
        <v>50</v>
      </c>
      <c r="C56" t="s">
        <v>147</v>
      </c>
      <c r="D56" t="s">
        <v>39</v>
      </c>
      <c r="E56">
        <v>42</v>
      </c>
      <c r="G56" s="60" t="s">
        <v>40</v>
      </c>
      <c r="I56" s="60" t="s">
        <v>41</v>
      </c>
      <c r="K56" t="s">
        <v>42</v>
      </c>
      <c r="L56" t="s">
        <v>42</v>
      </c>
      <c r="M56" t="s">
        <v>42</v>
      </c>
      <c r="N56" t="s">
        <v>43</v>
      </c>
    </row>
    <row r="57" spans="4:10">
      <c r="D57" t="s">
        <v>148</v>
      </c>
      <c r="E57" t="s">
        <v>149</v>
      </c>
      <c r="F57" t="s">
        <v>46</v>
      </c>
      <c r="G57" s="60" t="s">
        <v>87</v>
      </c>
      <c r="H57" t="s">
        <v>48</v>
      </c>
      <c r="I57" s="60" t="s">
        <v>77</v>
      </c>
      <c r="J57" t="s">
        <v>46</v>
      </c>
    </row>
    <row r="58" spans="1:14">
      <c r="A58">
        <v>16644507</v>
      </c>
      <c r="B58" t="s">
        <v>50</v>
      </c>
      <c r="C58" t="s">
        <v>150</v>
      </c>
      <c r="D58" t="s">
        <v>39</v>
      </c>
      <c r="E58">
        <v>42</v>
      </c>
      <c r="G58" s="60" t="s">
        <v>40</v>
      </c>
      <c r="I58" s="60" t="s">
        <v>41</v>
      </c>
      <c r="K58" t="s">
        <v>67</v>
      </c>
      <c r="L58" t="s">
        <v>67</v>
      </c>
      <c r="M58" t="s">
        <v>42</v>
      </c>
      <c r="N58" t="s">
        <v>43</v>
      </c>
    </row>
    <row r="59" spans="4:10">
      <c r="D59" t="s">
        <v>151</v>
      </c>
      <c r="E59" t="s">
        <v>152</v>
      </c>
      <c r="F59" t="s">
        <v>46</v>
      </c>
      <c r="G59" s="60" t="s">
        <v>153</v>
      </c>
      <c r="H59" t="s">
        <v>57</v>
      </c>
      <c r="I59" s="60" t="s">
        <v>154</v>
      </c>
      <c r="J59" t="s">
        <v>46</v>
      </c>
    </row>
    <row r="60" spans="1:14">
      <c r="A60">
        <v>16644508</v>
      </c>
      <c r="B60" t="s">
        <v>37</v>
      </c>
      <c r="C60" t="s">
        <v>155</v>
      </c>
      <c r="D60" t="s">
        <v>156</v>
      </c>
      <c r="E60">
        <v>42</v>
      </c>
      <c r="G60" s="60" t="s">
        <v>40</v>
      </c>
      <c r="I60" s="60" t="s">
        <v>41</v>
      </c>
      <c r="K60" t="s">
        <v>67</v>
      </c>
      <c r="L60" t="s">
        <v>42</v>
      </c>
      <c r="M60" t="s">
        <v>42</v>
      </c>
      <c r="N60" t="s">
        <v>43</v>
      </c>
    </row>
    <row r="61" spans="4:10">
      <c r="D61" t="s">
        <v>157</v>
      </c>
      <c r="E61" t="s">
        <v>158</v>
      </c>
      <c r="F61" t="s">
        <v>46</v>
      </c>
      <c r="G61" s="60" t="s">
        <v>159</v>
      </c>
      <c r="H61" t="s">
        <v>48</v>
      </c>
      <c r="I61" s="60" t="s">
        <v>160</v>
      </c>
      <c r="J61" t="s">
        <v>46</v>
      </c>
    </row>
    <row r="62" spans="1:1">
      <c r="A62" t="s">
        <v>0</v>
      </c>
    </row>
    <row r="63" spans="1:14">
      <c r="A63" t="s">
        <v>161</v>
      </c>
      <c r="B63">
        <v>-5</v>
      </c>
      <c r="C63" t="s">
        <v>162</v>
      </c>
      <c r="D63" t="s">
        <v>163</v>
      </c>
      <c r="E63" t="s">
        <v>164</v>
      </c>
      <c r="F63" t="s">
        <v>165</v>
      </c>
      <c r="G63" s="60" t="s">
        <v>166</v>
      </c>
      <c r="H63" t="s">
        <v>167</v>
      </c>
      <c r="I63" s="60"/>
      <c r="K63" t="s">
        <v>168</v>
      </c>
      <c r="L63" t="s">
        <v>169</v>
      </c>
      <c r="N63">
        <v>2</v>
      </c>
    </row>
    <row r="64" spans="4:5">
      <c r="D64" t="s">
        <v>170</v>
      </c>
      <c r="E64" t="s">
        <v>171</v>
      </c>
    </row>
    <row r="66" spans="1:14">
      <c r="A66" t="s">
        <v>1</v>
      </c>
      <c r="B66" t="s">
        <v>2</v>
      </c>
      <c r="C66" t="s">
        <v>3</v>
      </c>
      <c r="D66" t="s">
        <v>4</v>
      </c>
      <c r="E66" t="s">
        <v>5</v>
      </c>
      <c r="F66" t="s">
        <v>6</v>
      </c>
      <c r="G66" s="60" t="s">
        <v>2</v>
      </c>
      <c r="H66" t="s">
        <v>6</v>
      </c>
      <c r="I66" s="60" t="s">
        <v>2</v>
      </c>
      <c r="J66" t="s">
        <v>7</v>
      </c>
      <c r="K66" t="s">
        <v>7</v>
      </c>
      <c r="L66" t="s">
        <v>2</v>
      </c>
      <c r="M66" t="s">
        <v>7</v>
      </c>
      <c r="N66" t="s">
        <v>8</v>
      </c>
    </row>
    <row r="67" spans="1:14">
      <c r="A67" t="s">
        <v>9</v>
      </c>
      <c r="B67" t="s">
        <v>10</v>
      </c>
      <c r="C67" t="s">
        <v>11</v>
      </c>
      <c r="D67" t="e" cm="1">
        <f t="array" ref="D67">--------------------S</f>
        <v>#NAME?</v>
      </c>
      <c r="E67" t="s">
        <v>12</v>
      </c>
      <c r="F67" t="s">
        <v>6</v>
      </c>
      <c r="G67" s="60" t="s">
        <v>2</v>
      </c>
      <c r="H67" t="s">
        <v>6</v>
      </c>
      <c r="I67" s="60" t="s">
        <v>2</v>
      </c>
      <c r="J67" t="s">
        <v>13</v>
      </c>
      <c r="K67" t="s">
        <v>14</v>
      </c>
      <c r="L67" t="s">
        <v>15</v>
      </c>
      <c r="M67" t="s">
        <v>16</v>
      </c>
      <c r="N67" t="s">
        <v>17</v>
      </c>
    </row>
    <row r="68" spans="1:14">
      <c r="A68" t="s">
        <v>18</v>
      </c>
      <c r="B68" t="s">
        <v>19</v>
      </c>
      <c r="D68" t="s">
        <v>20</v>
      </c>
      <c r="E68" t="s">
        <v>21</v>
      </c>
      <c r="F68" t="s">
        <v>22</v>
      </c>
      <c r="G68" s="60" t="s">
        <v>23</v>
      </c>
      <c r="H68" t="s">
        <v>22</v>
      </c>
      <c r="I68" s="60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28</v>
      </c>
    </row>
    <row r="69" spans="4:10">
      <c r="D69" t="s">
        <v>29</v>
      </c>
      <c r="E69" t="s">
        <v>30</v>
      </c>
      <c r="F69" t="s">
        <v>31</v>
      </c>
      <c r="G69" s="60" t="s">
        <v>32</v>
      </c>
      <c r="H69" t="s">
        <v>31</v>
      </c>
      <c r="I69" s="60" t="s">
        <v>32</v>
      </c>
      <c r="J69" t="s">
        <v>33</v>
      </c>
    </row>
    <row r="70" spans="1:14">
      <c r="A70" t="s">
        <v>1</v>
      </c>
      <c r="B70" t="s">
        <v>2</v>
      </c>
      <c r="C70" t="s">
        <v>3</v>
      </c>
      <c r="D70" t="s">
        <v>4</v>
      </c>
      <c r="E70" t="s">
        <v>5</v>
      </c>
      <c r="F70" t="s">
        <v>6</v>
      </c>
      <c r="G70" s="60" t="s">
        <v>2</v>
      </c>
      <c r="H70" t="s">
        <v>6</v>
      </c>
      <c r="I70" s="60" t="s">
        <v>2</v>
      </c>
      <c r="J70" t="s">
        <v>7</v>
      </c>
      <c r="K70" t="s">
        <v>7</v>
      </c>
      <c r="L70" t="s">
        <v>2</v>
      </c>
      <c r="M70" t="s">
        <v>7</v>
      </c>
      <c r="N70" t="s">
        <v>8</v>
      </c>
    </row>
    <row r="72" spans="1:4">
      <c r="A72" t="s">
        <v>34</v>
      </c>
      <c r="B72">
        <v>-3</v>
      </c>
      <c r="C72" t="s">
        <v>35</v>
      </c>
      <c r="D72" t="s">
        <v>36</v>
      </c>
    </row>
    <row r="74" spans="1:14">
      <c r="A74">
        <v>16644509</v>
      </c>
      <c r="B74" t="s">
        <v>50</v>
      </c>
      <c r="C74" t="s">
        <v>172</v>
      </c>
      <c r="D74" t="s">
        <v>39</v>
      </c>
      <c r="E74">
        <v>42</v>
      </c>
      <c r="G74" s="60" t="s">
        <v>40</v>
      </c>
      <c r="I74" s="60" t="s">
        <v>41</v>
      </c>
      <c r="K74" t="s">
        <v>67</v>
      </c>
      <c r="L74" t="s">
        <v>67</v>
      </c>
      <c r="M74" t="s">
        <v>67</v>
      </c>
      <c r="N74" t="s">
        <v>61</v>
      </c>
    </row>
    <row r="75" spans="4:10">
      <c r="D75" t="s">
        <v>173</v>
      </c>
      <c r="E75" t="s">
        <v>174</v>
      </c>
      <c r="F75" t="s">
        <v>48</v>
      </c>
      <c r="G75" s="60" t="s">
        <v>159</v>
      </c>
      <c r="H75" t="s">
        <v>48</v>
      </c>
      <c r="I75" s="60" t="s">
        <v>49</v>
      </c>
      <c r="J75" t="s">
        <v>46</v>
      </c>
    </row>
    <row r="76" spans="1:14">
      <c r="A76">
        <v>16644510</v>
      </c>
      <c r="B76" t="s">
        <v>50</v>
      </c>
      <c r="C76" t="s">
        <v>175</v>
      </c>
      <c r="D76" t="s">
        <v>52</v>
      </c>
      <c r="E76">
        <v>48</v>
      </c>
      <c r="G76" s="60" t="s">
        <v>40</v>
      </c>
      <c r="I76" s="60" t="s">
        <v>53</v>
      </c>
      <c r="K76" t="s">
        <v>118</v>
      </c>
      <c r="L76" t="s">
        <v>104</v>
      </c>
      <c r="M76" t="s">
        <v>104</v>
      </c>
      <c r="N76" t="s">
        <v>61</v>
      </c>
    </row>
    <row r="77" spans="4:10">
      <c r="D77" t="s">
        <v>176</v>
      </c>
      <c r="E77" t="s">
        <v>177</v>
      </c>
      <c r="F77" t="s">
        <v>104</v>
      </c>
      <c r="G77" s="60" t="s">
        <v>102</v>
      </c>
      <c r="H77" t="s">
        <v>57</v>
      </c>
      <c r="I77" s="60" t="s">
        <v>154</v>
      </c>
      <c r="J77" t="s">
        <v>46</v>
      </c>
    </row>
    <row r="78" spans="1:14">
      <c r="A78">
        <v>16644511</v>
      </c>
      <c r="B78" t="s">
        <v>37</v>
      </c>
      <c r="C78" t="s">
        <v>178</v>
      </c>
      <c r="D78" t="s">
        <v>52</v>
      </c>
      <c r="E78">
        <v>48</v>
      </c>
      <c r="G78" s="60" t="s">
        <v>40</v>
      </c>
      <c r="I78" s="60" t="s">
        <v>53</v>
      </c>
      <c r="K78" t="s">
        <v>104</v>
      </c>
      <c r="L78" t="s">
        <v>118</v>
      </c>
      <c r="M78" t="s">
        <v>118</v>
      </c>
      <c r="N78" t="s">
        <v>61</v>
      </c>
    </row>
    <row r="79" spans="4:10">
      <c r="D79" t="s">
        <v>179</v>
      </c>
      <c r="E79" t="s">
        <v>180</v>
      </c>
      <c r="F79" t="s">
        <v>42</v>
      </c>
      <c r="G79" s="60" t="s">
        <v>137</v>
      </c>
      <c r="H79" t="s">
        <v>65</v>
      </c>
      <c r="I79" s="60" t="s">
        <v>53</v>
      </c>
      <c r="J79" t="s">
        <v>46</v>
      </c>
    </row>
    <row r="81" spans="1:14">
      <c r="A81">
        <v>16644512</v>
      </c>
      <c r="B81" t="s">
        <v>50</v>
      </c>
      <c r="C81" t="s">
        <v>181</v>
      </c>
      <c r="D81" t="s">
        <v>182</v>
      </c>
      <c r="E81">
        <v>810</v>
      </c>
      <c r="G81" s="60" t="s">
        <v>183</v>
      </c>
      <c r="I81" s="60" t="s">
        <v>47</v>
      </c>
      <c r="K81" t="s">
        <v>42</v>
      </c>
      <c r="L81" t="s">
        <v>67</v>
      </c>
      <c r="M81" t="s">
        <v>67</v>
      </c>
      <c r="N81" t="s">
        <v>61</v>
      </c>
    </row>
    <row r="82" spans="4:10">
      <c r="D82" t="s">
        <v>184</v>
      </c>
      <c r="E82" t="s">
        <v>185</v>
      </c>
      <c r="F82" t="s">
        <v>65</v>
      </c>
      <c r="G82" s="60" t="s">
        <v>126</v>
      </c>
      <c r="H82" t="s">
        <v>65</v>
      </c>
      <c r="I82" s="60" t="s">
        <v>186</v>
      </c>
      <c r="J82" t="s">
        <v>57</v>
      </c>
    </row>
    <row r="83" spans="1:14">
      <c r="A83">
        <v>16644513</v>
      </c>
      <c r="B83" t="s">
        <v>50</v>
      </c>
      <c r="C83" t="s">
        <v>187</v>
      </c>
      <c r="D83" t="s">
        <v>182</v>
      </c>
      <c r="E83">
        <v>810</v>
      </c>
      <c r="G83" s="60" t="s">
        <v>183</v>
      </c>
      <c r="I83" s="60" t="s">
        <v>47</v>
      </c>
      <c r="K83" t="s">
        <v>67</v>
      </c>
      <c r="L83" t="s">
        <v>42</v>
      </c>
      <c r="M83" t="s">
        <v>42</v>
      </c>
      <c r="N83" t="s">
        <v>61</v>
      </c>
    </row>
    <row r="84" spans="4:10">
      <c r="D84" t="s">
        <v>188</v>
      </c>
      <c r="E84" t="s">
        <v>189</v>
      </c>
      <c r="F84" t="s">
        <v>48</v>
      </c>
      <c r="G84" s="60" t="s">
        <v>58</v>
      </c>
      <c r="H84" t="s">
        <v>48</v>
      </c>
      <c r="I84" s="60" t="s">
        <v>190</v>
      </c>
      <c r="J84" t="s">
        <v>79</v>
      </c>
    </row>
    <row r="85" spans="1:14">
      <c r="A85">
        <v>16644514</v>
      </c>
      <c r="B85" t="s">
        <v>50</v>
      </c>
      <c r="C85" t="s">
        <v>191</v>
      </c>
      <c r="D85" t="s">
        <v>192</v>
      </c>
      <c r="E85">
        <v>810</v>
      </c>
      <c r="G85" s="60" t="s">
        <v>183</v>
      </c>
      <c r="I85" s="60" t="s">
        <v>47</v>
      </c>
      <c r="K85" t="s">
        <v>67</v>
      </c>
      <c r="L85" t="s">
        <v>67</v>
      </c>
      <c r="M85" t="s">
        <v>67</v>
      </c>
      <c r="N85" t="s">
        <v>61</v>
      </c>
    </row>
    <row r="86" spans="4:10">
      <c r="D86" t="s">
        <v>193</v>
      </c>
      <c r="E86" t="s">
        <v>194</v>
      </c>
      <c r="F86" t="s">
        <v>79</v>
      </c>
      <c r="G86" s="60" t="s">
        <v>195</v>
      </c>
      <c r="H86" t="s">
        <v>79</v>
      </c>
      <c r="I86" s="60" t="s">
        <v>116</v>
      </c>
      <c r="J86" t="s">
        <v>79</v>
      </c>
    </row>
    <row r="87" spans="1:14">
      <c r="A87">
        <v>16644515</v>
      </c>
      <c r="B87" t="s">
        <v>50</v>
      </c>
      <c r="C87" t="s">
        <v>196</v>
      </c>
      <c r="D87" t="s">
        <v>182</v>
      </c>
      <c r="E87">
        <v>810</v>
      </c>
      <c r="G87" s="60" t="s">
        <v>183</v>
      </c>
      <c r="I87" s="60" t="s">
        <v>47</v>
      </c>
      <c r="K87" t="s">
        <v>67</v>
      </c>
      <c r="L87" t="s">
        <v>67</v>
      </c>
      <c r="M87" t="s">
        <v>67</v>
      </c>
      <c r="N87" t="s">
        <v>61</v>
      </c>
    </row>
    <row r="88" spans="4:10">
      <c r="D88" t="s">
        <v>197</v>
      </c>
      <c r="E88" t="s">
        <v>198</v>
      </c>
      <c r="F88" t="s">
        <v>48</v>
      </c>
      <c r="G88" s="60" t="s">
        <v>87</v>
      </c>
      <c r="H88" t="s">
        <v>48</v>
      </c>
      <c r="I88" s="60" t="s">
        <v>133</v>
      </c>
      <c r="J88" t="s">
        <v>48</v>
      </c>
    </row>
    <row r="89" spans="1:14">
      <c r="A89">
        <v>16644516</v>
      </c>
      <c r="B89" t="s">
        <v>50</v>
      </c>
      <c r="C89" t="s">
        <v>199</v>
      </c>
      <c r="D89" t="s">
        <v>192</v>
      </c>
      <c r="E89">
        <v>810</v>
      </c>
      <c r="G89" s="60" t="s">
        <v>183</v>
      </c>
      <c r="I89" s="60" t="s">
        <v>47</v>
      </c>
      <c r="K89" t="s">
        <v>67</v>
      </c>
      <c r="L89" t="s">
        <v>67</v>
      </c>
      <c r="M89" t="s">
        <v>67</v>
      </c>
      <c r="N89" t="s">
        <v>61</v>
      </c>
    </row>
    <row r="90" spans="4:10">
      <c r="D90" t="s">
        <v>200</v>
      </c>
      <c r="E90" t="s">
        <v>201</v>
      </c>
      <c r="F90" t="s">
        <v>48</v>
      </c>
      <c r="G90" s="60" t="s">
        <v>116</v>
      </c>
      <c r="H90" t="s">
        <v>65</v>
      </c>
      <c r="I90" s="60" t="s">
        <v>202</v>
      </c>
      <c r="J90" t="s">
        <v>48</v>
      </c>
    </row>
    <row r="91" spans="1:14">
      <c r="A91">
        <v>16644517</v>
      </c>
      <c r="B91" t="s">
        <v>37</v>
      </c>
      <c r="C91" t="s">
        <v>203</v>
      </c>
      <c r="D91" t="s">
        <v>192</v>
      </c>
      <c r="E91">
        <v>810</v>
      </c>
      <c r="G91" s="60" t="s">
        <v>183</v>
      </c>
      <c r="I91" s="60" t="s">
        <v>47</v>
      </c>
      <c r="K91" t="s">
        <v>67</v>
      </c>
      <c r="L91" t="s">
        <v>67</v>
      </c>
      <c r="M91" t="s">
        <v>67</v>
      </c>
      <c r="N91" t="s">
        <v>61</v>
      </c>
    </row>
    <row r="92" spans="4:10">
      <c r="D92" t="s">
        <v>204</v>
      </c>
      <c r="E92" t="s">
        <v>205</v>
      </c>
      <c r="F92" t="s">
        <v>48</v>
      </c>
      <c r="G92" s="60" t="s">
        <v>206</v>
      </c>
      <c r="H92" t="s">
        <v>48</v>
      </c>
      <c r="I92" s="60" t="s">
        <v>133</v>
      </c>
      <c r="J92" t="s">
        <v>48</v>
      </c>
    </row>
    <row r="93" spans="1:14">
      <c r="A93">
        <v>16644518</v>
      </c>
      <c r="B93" t="s">
        <v>37</v>
      </c>
      <c r="C93" t="s">
        <v>207</v>
      </c>
      <c r="D93" t="s">
        <v>192</v>
      </c>
      <c r="E93">
        <v>810</v>
      </c>
      <c r="G93" s="60" t="s">
        <v>183</v>
      </c>
      <c r="I93" s="60" t="s">
        <v>47</v>
      </c>
      <c r="K93" t="s">
        <v>67</v>
      </c>
      <c r="L93" t="s">
        <v>42</v>
      </c>
      <c r="M93" t="s">
        <v>42</v>
      </c>
      <c r="N93" t="s">
        <v>61</v>
      </c>
    </row>
    <row r="94" spans="4:10">
      <c r="D94" t="s">
        <v>208</v>
      </c>
      <c r="E94" t="s">
        <v>209</v>
      </c>
      <c r="F94" t="s">
        <v>79</v>
      </c>
      <c r="G94" s="60" t="s">
        <v>195</v>
      </c>
      <c r="H94" t="s">
        <v>79</v>
      </c>
      <c r="I94" s="60" t="s">
        <v>92</v>
      </c>
      <c r="J94" t="s">
        <v>65</v>
      </c>
    </row>
    <row r="95" spans="1:14">
      <c r="A95">
        <v>16644519</v>
      </c>
      <c r="B95" t="s">
        <v>50</v>
      </c>
      <c r="C95" t="s">
        <v>210</v>
      </c>
      <c r="D95" t="s">
        <v>182</v>
      </c>
      <c r="E95">
        <v>810</v>
      </c>
      <c r="G95" s="60" t="s">
        <v>183</v>
      </c>
      <c r="I95" s="60" t="s">
        <v>47</v>
      </c>
      <c r="K95" t="s">
        <v>42</v>
      </c>
      <c r="L95" t="s">
        <v>42</v>
      </c>
      <c r="M95" t="s">
        <v>42</v>
      </c>
      <c r="N95" t="s">
        <v>61</v>
      </c>
    </row>
    <row r="96" spans="4:10">
      <c r="D96" t="s">
        <v>211</v>
      </c>
      <c r="E96" t="s">
        <v>212</v>
      </c>
      <c r="F96" t="s">
        <v>48</v>
      </c>
      <c r="G96" s="60" t="s">
        <v>206</v>
      </c>
      <c r="H96" t="s">
        <v>48</v>
      </c>
      <c r="I96" s="60" t="s">
        <v>202</v>
      </c>
      <c r="J96" t="s">
        <v>48</v>
      </c>
    </row>
    <row r="97" spans="1:14">
      <c r="A97">
        <v>16644520</v>
      </c>
      <c r="B97" t="s">
        <v>37</v>
      </c>
      <c r="C97" t="s">
        <v>213</v>
      </c>
      <c r="D97" t="s">
        <v>192</v>
      </c>
      <c r="E97">
        <v>810</v>
      </c>
      <c r="G97" s="60" t="s">
        <v>183</v>
      </c>
      <c r="I97" s="60" t="s">
        <v>47</v>
      </c>
      <c r="K97" t="s">
        <v>67</v>
      </c>
      <c r="L97" t="s">
        <v>67</v>
      </c>
      <c r="M97" t="s">
        <v>67</v>
      </c>
      <c r="N97" t="s">
        <v>61</v>
      </c>
    </row>
    <row r="98" spans="4:10">
      <c r="D98" t="s">
        <v>214</v>
      </c>
      <c r="E98" t="s">
        <v>215</v>
      </c>
      <c r="F98" t="s">
        <v>48</v>
      </c>
      <c r="G98" s="60" t="s">
        <v>216</v>
      </c>
      <c r="H98" t="s">
        <v>42</v>
      </c>
      <c r="I98" s="60" t="s">
        <v>217</v>
      </c>
      <c r="J98" t="s">
        <v>48</v>
      </c>
    </row>
    <row r="99" spans="1:14">
      <c r="A99">
        <v>16644521</v>
      </c>
      <c r="B99" t="s">
        <v>50</v>
      </c>
      <c r="C99" t="s">
        <v>218</v>
      </c>
      <c r="D99" t="s">
        <v>182</v>
      </c>
      <c r="E99">
        <v>810</v>
      </c>
      <c r="G99" s="60" t="s">
        <v>183</v>
      </c>
      <c r="I99" s="60" t="s">
        <v>47</v>
      </c>
      <c r="K99" t="s">
        <v>67</v>
      </c>
      <c r="L99" t="s">
        <v>67</v>
      </c>
      <c r="M99" t="s">
        <v>67</v>
      </c>
      <c r="N99" t="s">
        <v>61</v>
      </c>
    </row>
    <row r="100" spans="4:10">
      <c r="D100" t="s">
        <v>219</v>
      </c>
      <c r="E100" t="s">
        <v>220</v>
      </c>
      <c r="F100" t="s">
        <v>48</v>
      </c>
      <c r="G100" s="60" t="s">
        <v>58</v>
      </c>
      <c r="H100" t="s">
        <v>48</v>
      </c>
      <c r="I100" s="60" t="s">
        <v>64</v>
      </c>
      <c r="J100" t="s">
        <v>79</v>
      </c>
    </row>
    <row r="102" spans="1:14">
      <c r="A102">
        <v>16644522</v>
      </c>
      <c r="B102" t="s">
        <v>50</v>
      </c>
      <c r="C102" t="s">
        <v>221</v>
      </c>
      <c r="D102" t="s">
        <v>182</v>
      </c>
      <c r="E102">
        <v>810</v>
      </c>
      <c r="G102" s="60" t="s">
        <v>183</v>
      </c>
      <c r="I102" s="60" t="s">
        <v>47</v>
      </c>
      <c r="K102" t="s">
        <v>67</v>
      </c>
      <c r="L102" t="s">
        <v>67</v>
      </c>
      <c r="M102" t="s">
        <v>67</v>
      </c>
      <c r="N102" t="s">
        <v>61</v>
      </c>
    </row>
    <row r="103" spans="4:10">
      <c r="D103" t="s">
        <v>222</v>
      </c>
      <c r="E103" t="s">
        <v>223</v>
      </c>
      <c r="F103" t="s">
        <v>48</v>
      </c>
      <c r="G103" s="60" t="s">
        <v>206</v>
      </c>
      <c r="H103" t="s">
        <v>48</v>
      </c>
      <c r="I103" s="60" t="s">
        <v>58</v>
      </c>
      <c r="J103" t="s">
        <v>48</v>
      </c>
    </row>
    <row r="104" spans="1:14">
      <c r="A104">
        <v>16644523</v>
      </c>
      <c r="B104" t="s">
        <v>50</v>
      </c>
      <c r="C104" t="s">
        <v>224</v>
      </c>
      <c r="D104" t="s">
        <v>225</v>
      </c>
      <c r="E104">
        <v>810</v>
      </c>
      <c r="G104" s="60" t="s">
        <v>183</v>
      </c>
      <c r="I104" s="60" t="s">
        <v>226</v>
      </c>
      <c r="K104" t="s">
        <v>67</v>
      </c>
      <c r="L104" t="s">
        <v>67</v>
      </c>
      <c r="M104" t="s">
        <v>67</v>
      </c>
      <c r="N104" t="s">
        <v>61</v>
      </c>
    </row>
    <row r="105" spans="4:10">
      <c r="D105" t="s">
        <v>227</v>
      </c>
      <c r="E105" t="s">
        <v>228</v>
      </c>
      <c r="F105" t="s">
        <v>48</v>
      </c>
      <c r="G105" s="60" t="s">
        <v>47</v>
      </c>
      <c r="H105" t="s">
        <v>48</v>
      </c>
      <c r="I105" s="60" t="s">
        <v>160</v>
      </c>
      <c r="J105" t="s">
        <v>46</v>
      </c>
    </row>
    <row r="106" spans="1:14">
      <c r="A106">
        <v>16644524</v>
      </c>
      <c r="B106" t="s">
        <v>50</v>
      </c>
      <c r="C106" t="s">
        <v>229</v>
      </c>
      <c r="D106" t="s">
        <v>182</v>
      </c>
      <c r="E106">
        <v>810</v>
      </c>
      <c r="G106" s="60" t="s">
        <v>183</v>
      </c>
      <c r="I106" s="60" t="s">
        <v>47</v>
      </c>
      <c r="K106" t="s">
        <v>42</v>
      </c>
      <c r="L106" t="s">
        <v>67</v>
      </c>
      <c r="M106" t="s">
        <v>42</v>
      </c>
      <c r="N106" t="s">
        <v>61</v>
      </c>
    </row>
    <row r="107" spans="4:10">
      <c r="D107" t="s">
        <v>230</v>
      </c>
      <c r="E107" t="s">
        <v>231</v>
      </c>
      <c r="F107" t="s">
        <v>65</v>
      </c>
      <c r="G107" s="60" t="s">
        <v>190</v>
      </c>
      <c r="H107" t="s">
        <v>65</v>
      </c>
      <c r="I107" s="60" t="s">
        <v>102</v>
      </c>
      <c r="J107" t="s">
        <v>65</v>
      </c>
    </row>
    <row r="108" spans="1:14">
      <c r="A108">
        <v>16644525</v>
      </c>
      <c r="B108" t="s">
        <v>50</v>
      </c>
      <c r="C108" t="s">
        <v>232</v>
      </c>
      <c r="D108" t="s">
        <v>182</v>
      </c>
      <c r="E108">
        <v>810</v>
      </c>
      <c r="G108" s="60" t="s">
        <v>183</v>
      </c>
      <c r="I108" s="60" t="s">
        <v>47</v>
      </c>
      <c r="K108" t="s">
        <v>67</v>
      </c>
      <c r="L108" t="s">
        <v>67</v>
      </c>
      <c r="M108" t="s">
        <v>67</v>
      </c>
      <c r="N108" t="s">
        <v>61</v>
      </c>
    </row>
    <row r="109" spans="4:10">
      <c r="D109" t="s">
        <v>233</v>
      </c>
      <c r="E109" t="s">
        <v>234</v>
      </c>
      <c r="F109" t="s">
        <v>48</v>
      </c>
      <c r="G109" s="60" t="s">
        <v>58</v>
      </c>
      <c r="H109" t="s">
        <v>48</v>
      </c>
      <c r="I109" s="60" t="s">
        <v>58</v>
      </c>
      <c r="J109" t="s">
        <v>48</v>
      </c>
    </row>
    <row r="110" spans="1:14">
      <c r="A110">
        <v>16644526</v>
      </c>
      <c r="B110" t="s">
        <v>50</v>
      </c>
      <c r="C110" t="s">
        <v>235</v>
      </c>
      <c r="D110" t="s">
        <v>192</v>
      </c>
      <c r="E110">
        <v>810</v>
      </c>
      <c r="G110" s="60" t="s">
        <v>183</v>
      </c>
      <c r="I110" s="60" t="s">
        <v>47</v>
      </c>
      <c r="K110" t="s">
        <v>42</v>
      </c>
      <c r="L110" t="s">
        <v>42</v>
      </c>
      <c r="M110" t="s">
        <v>67</v>
      </c>
      <c r="N110" t="s">
        <v>61</v>
      </c>
    </row>
    <row r="111" spans="4:10">
      <c r="D111" t="s">
        <v>236</v>
      </c>
      <c r="E111" t="s">
        <v>237</v>
      </c>
      <c r="F111" t="s">
        <v>48</v>
      </c>
      <c r="G111" s="60" t="s">
        <v>159</v>
      </c>
      <c r="H111" t="s">
        <v>48</v>
      </c>
      <c r="I111" s="60" t="s">
        <v>238</v>
      </c>
      <c r="J111" t="s">
        <v>48</v>
      </c>
    </row>
    <row r="112" spans="1:14">
      <c r="A112">
        <v>16644527</v>
      </c>
      <c r="B112" t="s">
        <v>50</v>
      </c>
      <c r="C112" t="s">
        <v>239</v>
      </c>
      <c r="D112" t="s">
        <v>182</v>
      </c>
      <c r="E112">
        <v>810</v>
      </c>
      <c r="G112" s="60" t="s">
        <v>183</v>
      </c>
      <c r="I112" s="60" t="s">
        <v>47</v>
      </c>
      <c r="K112" t="s">
        <v>42</v>
      </c>
      <c r="L112" t="s">
        <v>42</v>
      </c>
      <c r="M112" t="s">
        <v>42</v>
      </c>
      <c r="N112" t="s">
        <v>61</v>
      </c>
    </row>
    <row r="113" spans="4:10">
      <c r="D113" t="s">
        <v>240</v>
      </c>
      <c r="E113" t="s">
        <v>241</v>
      </c>
      <c r="F113" t="s">
        <v>48</v>
      </c>
      <c r="G113" s="60" t="s">
        <v>58</v>
      </c>
      <c r="H113" t="s">
        <v>48</v>
      </c>
      <c r="I113" s="60" t="s">
        <v>87</v>
      </c>
      <c r="J113" t="s">
        <v>48</v>
      </c>
    </row>
    <row r="114" spans="1:14">
      <c r="A114">
        <v>16644528</v>
      </c>
      <c r="B114" t="s">
        <v>50</v>
      </c>
      <c r="C114" t="s">
        <v>242</v>
      </c>
      <c r="D114" t="s">
        <v>182</v>
      </c>
      <c r="E114">
        <v>810</v>
      </c>
      <c r="G114" s="60" t="s">
        <v>183</v>
      </c>
      <c r="I114" s="60" t="s">
        <v>47</v>
      </c>
      <c r="K114" t="s">
        <v>42</v>
      </c>
      <c r="L114" t="s">
        <v>42</v>
      </c>
      <c r="M114" t="s">
        <v>67</v>
      </c>
      <c r="N114" t="s">
        <v>61</v>
      </c>
    </row>
    <row r="115" spans="4:10">
      <c r="D115" t="s">
        <v>243</v>
      </c>
      <c r="E115" t="s">
        <v>201</v>
      </c>
      <c r="F115" t="s">
        <v>48</v>
      </c>
      <c r="G115" s="60" t="s">
        <v>195</v>
      </c>
      <c r="H115" t="s">
        <v>79</v>
      </c>
      <c r="I115" s="60" t="s">
        <v>244</v>
      </c>
      <c r="J115" t="s">
        <v>65</v>
      </c>
    </row>
    <row r="116" spans="1:14">
      <c r="A116">
        <v>16644529</v>
      </c>
      <c r="B116" t="s">
        <v>37</v>
      </c>
      <c r="C116" t="s">
        <v>245</v>
      </c>
      <c r="D116" t="s">
        <v>246</v>
      </c>
      <c r="E116">
        <v>803</v>
      </c>
      <c r="G116" s="60" t="s">
        <v>47</v>
      </c>
      <c r="I116" s="60" t="s">
        <v>94</v>
      </c>
      <c r="K116" t="s">
        <v>67</v>
      </c>
      <c r="L116" t="s">
        <v>67</v>
      </c>
      <c r="M116" t="s">
        <v>67</v>
      </c>
      <c r="N116" t="s">
        <v>61</v>
      </c>
    </row>
    <row r="117" spans="4:10">
      <c r="D117" t="s">
        <v>247</v>
      </c>
      <c r="E117" t="s">
        <v>194</v>
      </c>
      <c r="F117" t="s">
        <v>65</v>
      </c>
      <c r="G117" s="60" t="s">
        <v>244</v>
      </c>
      <c r="H117" t="s">
        <v>65</v>
      </c>
      <c r="I117" s="60" t="s">
        <v>83</v>
      </c>
      <c r="J117" t="s">
        <v>46</v>
      </c>
    </row>
    <row r="118" spans="1:14">
      <c r="A118">
        <v>16644530</v>
      </c>
      <c r="B118" t="s">
        <v>37</v>
      </c>
      <c r="C118" t="s">
        <v>248</v>
      </c>
      <c r="D118" t="s">
        <v>246</v>
      </c>
      <c r="E118">
        <v>803</v>
      </c>
      <c r="G118" s="60" t="s">
        <v>195</v>
      </c>
      <c r="I118" s="60" t="s">
        <v>47</v>
      </c>
      <c r="K118" t="s">
        <v>67</v>
      </c>
      <c r="L118" t="s">
        <v>67</v>
      </c>
      <c r="M118" t="s">
        <v>42</v>
      </c>
      <c r="N118" t="s">
        <v>61</v>
      </c>
    </row>
    <row r="119" spans="4:10">
      <c r="D119" t="s">
        <v>249</v>
      </c>
      <c r="E119" t="s">
        <v>250</v>
      </c>
      <c r="F119" t="s">
        <v>57</v>
      </c>
      <c r="G119" s="60" t="s">
        <v>195</v>
      </c>
      <c r="H119" t="s">
        <v>65</v>
      </c>
      <c r="I119" s="60" t="s">
        <v>251</v>
      </c>
      <c r="J119" t="s">
        <v>67</v>
      </c>
    </row>
    <row r="120" spans="1:14">
      <c r="A120">
        <v>16644531</v>
      </c>
      <c r="B120" t="s">
        <v>37</v>
      </c>
      <c r="C120" t="s">
        <v>252</v>
      </c>
      <c r="D120" t="s">
        <v>246</v>
      </c>
      <c r="E120">
        <v>803</v>
      </c>
      <c r="G120" s="60" t="s">
        <v>195</v>
      </c>
      <c r="I120" s="60" t="s">
        <v>47</v>
      </c>
      <c r="K120" t="s">
        <v>67</v>
      </c>
      <c r="L120" t="s">
        <v>42</v>
      </c>
      <c r="M120" t="s">
        <v>42</v>
      </c>
      <c r="N120" t="s">
        <v>61</v>
      </c>
    </row>
    <row r="121" spans="4:10">
      <c r="D121" t="s">
        <v>253</v>
      </c>
      <c r="E121" t="s">
        <v>234</v>
      </c>
      <c r="F121" t="s">
        <v>79</v>
      </c>
      <c r="G121" s="60" t="s">
        <v>40</v>
      </c>
      <c r="H121" t="s">
        <v>48</v>
      </c>
      <c r="I121" s="60" t="s">
        <v>254</v>
      </c>
      <c r="J121" t="s">
        <v>57</v>
      </c>
    </row>
    <row r="123" spans="1:1">
      <c r="A123" t="s">
        <v>0</v>
      </c>
    </row>
    <row r="124" spans="1:14">
      <c r="A124" t="s">
        <v>161</v>
      </c>
      <c r="B124">
        <v>-5</v>
      </c>
      <c r="C124" t="s">
        <v>162</v>
      </c>
      <c r="D124" t="s">
        <v>163</v>
      </c>
      <c r="E124" t="s">
        <v>164</v>
      </c>
      <c r="F124" t="s">
        <v>165</v>
      </c>
      <c r="G124" s="60" t="s">
        <v>166</v>
      </c>
      <c r="H124" t="s">
        <v>167</v>
      </c>
      <c r="I124" s="60"/>
      <c r="K124" t="s">
        <v>168</v>
      </c>
      <c r="L124" t="s">
        <v>169</v>
      </c>
      <c r="N124">
        <v>3</v>
      </c>
    </row>
    <row r="125" spans="4:5">
      <c r="D125" t="s">
        <v>170</v>
      </c>
      <c r="E125" t="s">
        <v>171</v>
      </c>
    </row>
    <row r="127" spans="1:14">
      <c r="A127" t="s">
        <v>1</v>
      </c>
      <c r="B127" t="s">
        <v>2</v>
      </c>
      <c r="C127" t="s">
        <v>3</v>
      </c>
      <c r="D127" t="s">
        <v>4</v>
      </c>
      <c r="E127" t="s">
        <v>5</v>
      </c>
      <c r="F127" t="s">
        <v>6</v>
      </c>
      <c r="G127" s="60" t="s">
        <v>2</v>
      </c>
      <c r="H127" t="s">
        <v>6</v>
      </c>
      <c r="I127" s="60" t="s">
        <v>2</v>
      </c>
      <c r="J127" t="s">
        <v>7</v>
      </c>
      <c r="K127" t="s">
        <v>7</v>
      </c>
      <c r="L127" t="s">
        <v>2</v>
      </c>
      <c r="M127" t="s">
        <v>7</v>
      </c>
      <c r="N127" t="s">
        <v>8</v>
      </c>
    </row>
    <row r="128" spans="1:14">
      <c r="A128" t="s">
        <v>9</v>
      </c>
      <c r="B128" t="s">
        <v>10</v>
      </c>
      <c r="C128" t="s">
        <v>11</v>
      </c>
      <c r="D128" t="e" cm="1">
        <f t="array" ref="D128">--------------------S</f>
        <v>#NAME?</v>
      </c>
      <c r="E128" t="s">
        <v>12</v>
      </c>
      <c r="F128" t="s">
        <v>6</v>
      </c>
      <c r="G128" s="60" t="s">
        <v>2</v>
      </c>
      <c r="H128" t="s">
        <v>6</v>
      </c>
      <c r="I128" s="60" t="s">
        <v>2</v>
      </c>
      <c r="J128" t="s">
        <v>13</v>
      </c>
      <c r="K128" t="s">
        <v>14</v>
      </c>
      <c r="L128" t="s">
        <v>15</v>
      </c>
      <c r="M128" t="s">
        <v>16</v>
      </c>
      <c r="N128" t="s">
        <v>17</v>
      </c>
    </row>
    <row r="129" spans="1:14">
      <c r="A129" t="s">
        <v>18</v>
      </c>
      <c r="B129" t="s">
        <v>19</v>
      </c>
      <c r="D129" t="s">
        <v>20</v>
      </c>
      <c r="E129" t="s">
        <v>21</v>
      </c>
      <c r="F129" t="s">
        <v>22</v>
      </c>
      <c r="G129" s="60" t="s">
        <v>23</v>
      </c>
      <c r="H129" t="s">
        <v>22</v>
      </c>
      <c r="I129" s="60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28</v>
      </c>
    </row>
    <row r="130" spans="4:10">
      <c r="D130" t="s">
        <v>29</v>
      </c>
      <c r="E130" t="s">
        <v>30</v>
      </c>
      <c r="F130" t="s">
        <v>31</v>
      </c>
      <c r="G130" s="60" t="s">
        <v>32</v>
      </c>
      <c r="H130" t="s">
        <v>31</v>
      </c>
      <c r="I130" s="60" t="s">
        <v>32</v>
      </c>
      <c r="J130" t="s">
        <v>33</v>
      </c>
    </row>
    <row r="131" spans="1:14">
      <c r="A131" t="s">
        <v>1</v>
      </c>
      <c r="B131" t="s">
        <v>2</v>
      </c>
      <c r="C131" t="s">
        <v>3</v>
      </c>
      <c r="D131" t="s">
        <v>4</v>
      </c>
      <c r="E131" t="s">
        <v>5</v>
      </c>
      <c r="F131" t="s">
        <v>6</v>
      </c>
      <c r="G131" s="60" t="s">
        <v>2</v>
      </c>
      <c r="H131" t="s">
        <v>6</v>
      </c>
      <c r="I131" s="60" t="s">
        <v>2</v>
      </c>
      <c r="J131" t="s">
        <v>7</v>
      </c>
      <c r="K131" t="s">
        <v>7</v>
      </c>
      <c r="L131" t="s">
        <v>2</v>
      </c>
      <c r="M131" t="s">
        <v>7</v>
      </c>
      <c r="N131" t="s">
        <v>8</v>
      </c>
    </row>
    <row r="133" spans="1:4">
      <c r="A133" t="s">
        <v>34</v>
      </c>
      <c r="B133">
        <v>-3</v>
      </c>
      <c r="C133" t="s">
        <v>35</v>
      </c>
      <c r="D133" t="s">
        <v>36</v>
      </c>
    </row>
    <row r="135" spans="1:14">
      <c r="A135">
        <v>16644532</v>
      </c>
      <c r="B135" t="s">
        <v>50</v>
      </c>
      <c r="C135" t="s">
        <v>255</v>
      </c>
      <c r="D135" t="s">
        <v>246</v>
      </c>
      <c r="E135">
        <v>803</v>
      </c>
      <c r="G135" s="60" t="s">
        <v>195</v>
      </c>
      <c r="I135" s="60" t="s">
        <v>47</v>
      </c>
      <c r="K135" t="s">
        <v>42</v>
      </c>
      <c r="L135" t="s">
        <v>42</v>
      </c>
      <c r="M135" t="s">
        <v>67</v>
      </c>
      <c r="N135" t="s">
        <v>61</v>
      </c>
    </row>
    <row r="136" spans="4:10">
      <c r="D136" t="s">
        <v>256</v>
      </c>
      <c r="E136" t="s">
        <v>257</v>
      </c>
      <c r="F136" t="s">
        <v>48</v>
      </c>
      <c r="G136" s="60" t="s">
        <v>258</v>
      </c>
      <c r="H136" t="s">
        <v>48</v>
      </c>
      <c r="I136" s="60" t="s">
        <v>73</v>
      </c>
      <c r="J136" t="s">
        <v>48</v>
      </c>
    </row>
    <row r="137" spans="1:14">
      <c r="A137">
        <v>16644533</v>
      </c>
      <c r="B137" t="s">
        <v>37</v>
      </c>
      <c r="C137" t="s">
        <v>259</v>
      </c>
      <c r="D137" t="s">
        <v>246</v>
      </c>
      <c r="E137">
        <v>803</v>
      </c>
      <c r="G137" s="60" t="s">
        <v>195</v>
      </c>
      <c r="I137" s="60" t="s">
        <v>47</v>
      </c>
      <c r="K137" t="s">
        <v>67</v>
      </c>
      <c r="L137" t="s">
        <v>42</v>
      </c>
      <c r="M137" t="s">
        <v>67</v>
      </c>
      <c r="N137" t="s">
        <v>61</v>
      </c>
    </row>
    <row r="138" spans="4:10">
      <c r="D138" t="s">
        <v>260</v>
      </c>
      <c r="E138" t="s">
        <v>261</v>
      </c>
      <c r="F138" t="s">
        <v>48</v>
      </c>
      <c r="G138" s="60" t="s">
        <v>262</v>
      </c>
      <c r="H138" t="s">
        <v>48</v>
      </c>
      <c r="I138" s="60" t="s">
        <v>159</v>
      </c>
      <c r="J138" t="s">
        <v>48</v>
      </c>
    </row>
    <row r="139" spans="1:14">
      <c r="A139">
        <v>16644534</v>
      </c>
      <c r="B139" t="s">
        <v>37</v>
      </c>
      <c r="C139" t="s">
        <v>263</v>
      </c>
      <c r="D139" t="s">
        <v>246</v>
      </c>
      <c r="E139">
        <v>803</v>
      </c>
      <c r="G139" s="60" t="s">
        <v>195</v>
      </c>
      <c r="I139" s="60" t="s">
        <v>47</v>
      </c>
      <c r="K139" t="s">
        <v>42</v>
      </c>
      <c r="L139" t="s">
        <v>42</v>
      </c>
      <c r="M139" t="s">
        <v>42</v>
      </c>
      <c r="N139" t="s">
        <v>61</v>
      </c>
    </row>
    <row r="140" spans="4:10">
      <c r="D140" t="s">
        <v>264</v>
      </c>
      <c r="E140" t="s">
        <v>265</v>
      </c>
      <c r="F140" t="s">
        <v>79</v>
      </c>
      <c r="G140" s="60" t="s">
        <v>262</v>
      </c>
      <c r="H140" t="s">
        <v>48</v>
      </c>
      <c r="I140" s="60" t="s">
        <v>153</v>
      </c>
      <c r="J140" t="s">
        <v>79</v>
      </c>
    </row>
    <row r="141" spans="1:14">
      <c r="A141">
        <v>16644535</v>
      </c>
      <c r="B141" t="s">
        <v>37</v>
      </c>
      <c r="C141" t="s">
        <v>266</v>
      </c>
      <c r="D141" t="s">
        <v>246</v>
      </c>
      <c r="E141">
        <v>803</v>
      </c>
      <c r="G141" s="60" t="s">
        <v>47</v>
      </c>
      <c r="I141" s="60" t="s">
        <v>195</v>
      </c>
      <c r="K141" t="s">
        <v>42</v>
      </c>
      <c r="L141" t="s">
        <v>67</v>
      </c>
      <c r="M141" t="s">
        <v>42</v>
      </c>
      <c r="N141" t="s">
        <v>61</v>
      </c>
    </row>
    <row r="142" spans="4:10">
      <c r="D142" t="s">
        <v>267</v>
      </c>
      <c r="E142" t="s">
        <v>111</v>
      </c>
      <c r="F142" t="s">
        <v>48</v>
      </c>
      <c r="G142" s="60" t="s">
        <v>195</v>
      </c>
      <c r="H142" t="s">
        <v>48</v>
      </c>
      <c r="I142" s="60" t="s">
        <v>268</v>
      </c>
      <c r="J142" t="s">
        <v>46</v>
      </c>
    </row>
    <row r="143" spans="1:14">
      <c r="A143">
        <v>16644536</v>
      </c>
      <c r="B143" t="s">
        <v>37</v>
      </c>
      <c r="C143" t="s">
        <v>269</v>
      </c>
      <c r="D143" t="s">
        <v>246</v>
      </c>
      <c r="E143">
        <v>803</v>
      </c>
      <c r="G143" s="60" t="s">
        <v>195</v>
      </c>
      <c r="I143" s="60" t="s">
        <v>47</v>
      </c>
      <c r="K143" t="s">
        <v>42</v>
      </c>
      <c r="L143" t="s">
        <v>42</v>
      </c>
      <c r="M143" t="s">
        <v>42</v>
      </c>
      <c r="N143" t="s">
        <v>61</v>
      </c>
    </row>
    <row r="144" spans="4:10">
      <c r="D144" t="s">
        <v>270</v>
      </c>
      <c r="E144" t="s">
        <v>271</v>
      </c>
      <c r="F144" t="s">
        <v>65</v>
      </c>
      <c r="G144" s="60" t="s">
        <v>53</v>
      </c>
      <c r="H144" t="s">
        <v>48</v>
      </c>
      <c r="I144" s="60" t="s">
        <v>272</v>
      </c>
      <c r="J144" t="s">
        <v>79</v>
      </c>
    </row>
    <row r="145" spans="1:14">
      <c r="A145">
        <v>16644537</v>
      </c>
      <c r="B145" t="s">
        <v>37</v>
      </c>
      <c r="C145" t="s">
        <v>273</v>
      </c>
      <c r="D145" t="s">
        <v>246</v>
      </c>
      <c r="E145">
        <v>803</v>
      </c>
      <c r="G145" s="60" t="s">
        <v>195</v>
      </c>
      <c r="I145" s="60" t="s">
        <v>47</v>
      </c>
      <c r="K145" t="s">
        <v>67</v>
      </c>
      <c r="L145" t="s">
        <v>67</v>
      </c>
      <c r="M145" t="s">
        <v>42</v>
      </c>
      <c r="N145" t="s">
        <v>61</v>
      </c>
    </row>
    <row r="146" spans="4:10">
      <c r="D146" t="s">
        <v>274</v>
      </c>
      <c r="E146" t="s">
        <v>275</v>
      </c>
      <c r="F146" t="s">
        <v>48</v>
      </c>
      <c r="G146" s="60" t="s">
        <v>53</v>
      </c>
      <c r="H146" t="s">
        <v>48</v>
      </c>
      <c r="I146" s="60" t="s">
        <v>73</v>
      </c>
      <c r="J146" t="s">
        <v>48</v>
      </c>
    </row>
    <row r="147" spans="1:14">
      <c r="A147">
        <v>16644538</v>
      </c>
      <c r="B147" t="s">
        <v>37</v>
      </c>
      <c r="C147" t="s">
        <v>276</v>
      </c>
      <c r="D147" t="s">
        <v>277</v>
      </c>
      <c r="E147">
        <v>803</v>
      </c>
      <c r="G147" s="60" t="s">
        <v>47</v>
      </c>
      <c r="I147" s="60" t="s">
        <v>94</v>
      </c>
      <c r="K147" t="s">
        <v>42</v>
      </c>
      <c r="L147" t="s">
        <v>67</v>
      </c>
      <c r="M147" t="s">
        <v>42</v>
      </c>
      <c r="N147" t="s">
        <v>61</v>
      </c>
    </row>
    <row r="148" spans="4:10">
      <c r="D148" t="s">
        <v>278</v>
      </c>
      <c r="E148" t="s">
        <v>279</v>
      </c>
      <c r="F148" t="s">
        <v>48</v>
      </c>
      <c r="G148" s="60" t="s">
        <v>190</v>
      </c>
      <c r="H148" t="s">
        <v>79</v>
      </c>
      <c r="I148" s="60" t="s">
        <v>160</v>
      </c>
      <c r="J148" t="s">
        <v>46</v>
      </c>
    </row>
    <row r="149" spans="1:14">
      <c r="A149">
        <v>16644539</v>
      </c>
      <c r="B149" t="s">
        <v>37</v>
      </c>
      <c r="C149" t="s">
        <v>280</v>
      </c>
      <c r="D149" t="s">
        <v>246</v>
      </c>
      <c r="E149">
        <v>803</v>
      </c>
      <c r="G149" s="60" t="s">
        <v>195</v>
      </c>
      <c r="I149" s="60" t="s">
        <v>47</v>
      </c>
      <c r="K149" t="s">
        <v>67</v>
      </c>
      <c r="L149" t="s">
        <v>42</v>
      </c>
      <c r="M149" t="s">
        <v>67</v>
      </c>
      <c r="N149" t="s">
        <v>61</v>
      </c>
    </row>
    <row r="150" spans="4:10">
      <c r="D150" t="s">
        <v>281</v>
      </c>
      <c r="E150" t="s">
        <v>282</v>
      </c>
      <c r="F150" t="s">
        <v>65</v>
      </c>
      <c r="G150" s="60" t="s">
        <v>206</v>
      </c>
      <c r="H150" t="s">
        <v>79</v>
      </c>
      <c r="I150" s="60" t="s">
        <v>238</v>
      </c>
      <c r="J150" t="s">
        <v>48</v>
      </c>
    </row>
    <row r="151" spans="1:14">
      <c r="A151">
        <v>16644540</v>
      </c>
      <c r="B151" t="s">
        <v>50</v>
      </c>
      <c r="C151" t="s">
        <v>283</v>
      </c>
      <c r="D151" t="s">
        <v>246</v>
      </c>
      <c r="E151">
        <v>803</v>
      </c>
      <c r="G151" s="60" t="s">
        <v>195</v>
      </c>
      <c r="I151" s="60" t="s">
        <v>47</v>
      </c>
      <c r="K151" t="s">
        <v>42</v>
      </c>
      <c r="L151" t="s">
        <v>67</v>
      </c>
      <c r="M151" t="s">
        <v>42</v>
      </c>
      <c r="N151" t="s">
        <v>61</v>
      </c>
    </row>
    <row r="152" spans="4:10">
      <c r="D152" t="s">
        <v>284</v>
      </c>
      <c r="E152" t="s">
        <v>241</v>
      </c>
      <c r="F152" t="s">
        <v>48</v>
      </c>
      <c r="G152" s="60" t="s">
        <v>206</v>
      </c>
      <c r="H152" t="s">
        <v>79</v>
      </c>
      <c r="I152" s="60" t="s">
        <v>64</v>
      </c>
      <c r="J152" t="s">
        <v>79</v>
      </c>
    </row>
    <row r="153" spans="1:14">
      <c r="A153">
        <v>16644541</v>
      </c>
      <c r="B153" t="s">
        <v>37</v>
      </c>
      <c r="C153" t="s">
        <v>285</v>
      </c>
      <c r="D153" t="s">
        <v>246</v>
      </c>
      <c r="E153">
        <v>803</v>
      </c>
      <c r="G153" s="60" t="s">
        <v>195</v>
      </c>
      <c r="I153" s="60" t="s">
        <v>47</v>
      </c>
      <c r="K153" t="s">
        <v>42</v>
      </c>
      <c r="L153" t="s">
        <v>67</v>
      </c>
      <c r="M153" t="s">
        <v>42</v>
      </c>
      <c r="N153" t="s">
        <v>61</v>
      </c>
    </row>
    <row r="154" spans="4:10">
      <c r="D154" t="s">
        <v>286</v>
      </c>
      <c r="E154" t="s">
        <v>287</v>
      </c>
      <c r="F154" t="s">
        <v>79</v>
      </c>
      <c r="G154" s="60" t="s">
        <v>288</v>
      </c>
      <c r="H154" t="s">
        <v>48</v>
      </c>
      <c r="I154" s="60" t="s">
        <v>138</v>
      </c>
      <c r="J154" t="s">
        <v>57</v>
      </c>
    </row>
    <row r="156" spans="1:14">
      <c r="A156">
        <v>16644542</v>
      </c>
      <c r="B156" t="s">
        <v>37</v>
      </c>
      <c r="C156" t="s">
        <v>289</v>
      </c>
      <c r="D156" t="s">
        <v>246</v>
      </c>
      <c r="E156">
        <v>803</v>
      </c>
      <c r="G156" s="60" t="s">
        <v>195</v>
      </c>
      <c r="I156" s="60" t="s">
        <v>47</v>
      </c>
      <c r="K156" t="s">
        <v>67</v>
      </c>
      <c r="L156" t="s">
        <v>67</v>
      </c>
      <c r="M156" t="s">
        <v>42</v>
      </c>
      <c r="N156" t="s">
        <v>61</v>
      </c>
    </row>
    <row r="157" spans="4:10">
      <c r="D157" t="s">
        <v>290</v>
      </c>
      <c r="E157" t="s">
        <v>291</v>
      </c>
      <c r="F157" t="s">
        <v>57</v>
      </c>
      <c r="G157" s="60" t="s">
        <v>58</v>
      </c>
      <c r="H157" t="s">
        <v>79</v>
      </c>
      <c r="I157" s="60" t="s">
        <v>116</v>
      </c>
      <c r="J157" t="s">
        <v>79</v>
      </c>
    </row>
    <row r="158" spans="1:14">
      <c r="A158">
        <v>16644543</v>
      </c>
      <c r="B158" t="s">
        <v>37</v>
      </c>
      <c r="C158" t="s">
        <v>292</v>
      </c>
      <c r="D158" t="s">
        <v>293</v>
      </c>
      <c r="E158">
        <v>28</v>
      </c>
      <c r="G158" s="60" t="s">
        <v>183</v>
      </c>
      <c r="I158" s="60" t="s">
        <v>258</v>
      </c>
      <c r="K158" t="s">
        <v>42</v>
      </c>
      <c r="L158" t="s">
        <v>67</v>
      </c>
      <c r="M158" t="s">
        <v>42</v>
      </c>
      <c r="N158" t="s">
        <v>61</v>
      </c>
    </row>
    <row r="159" spans="4:10">
      <c r="D159" t="s">
        <v>294</v>
      </c>
      <c r="E159" t="s">
        <v>295</v>
      </c>
      <c r="F159" t="s">
        <v>48</v>
      </c>
      <c r="G159" s="60" t="s">
        <v>272</v>
      </c>
      <c r="H159" t="s">
        <v>57</v>
      </c>
      <c r="I159" s="60" t="s">
        <v>288</v>
      </c>
      <c r="J159" t="s">
        <v>48</v>
      </c>
    </row>
    <row r="160" spans="1:14">
      <c r="A160">
        <v>16644544</v>
      </c>
      <c r="B160" t="s">
        <v>37</v>
      </c>
      <c r="C160" t="s">
        <v>296</v>
      </c>
      <c r="D160" t="s">
        <v>297</v>
      </c>
      <c r="E160">
        <v>28</v>
      </c>
      <c r="G160" s="60" t="s">
        <v>183</v>
      </c>
      <c r="I160" s="60" t="s">
        <v>258</v>
      </c>
      <c r="K160" t="s">
        <v>67</v>
      </c>
      <c r="L160" t="s">
        <v>42</v>
      </c>
      <c r="M160" t="s">
        <v>42</v>
      </c>
      <c r="N160" t="s">
        <v>61</v>
      </c>
    </row>
    <row r="161" spans="4:10">
      <c r="D161" t="s">
        <v>298</v>
      </c>
      <c r="E161" t="s">
        <v>299</v>
      </c>
      <c r="F161" t="s">
        <v>65</v>
      </c>
      <c r="G161" s="60" t="s">
        <v>102</v>
      </c>
      <c r="H161" t="s">
        <v>57</v>
      </c>
      <c r="I161" s="60" t="s">
        <v>190</v>
      </c>
      <c r="J161" t="s">
        <v>57</v>
      </c>
    </row>
    <row r="162" spans="1:14">
      <c r="A162">
        <v>16644545</v>
      </c>
      <c r="B162" t="s">
        <v>50</v>
      </c>
      <c r="C162" t="s">
        <v>300</v>
      </c>
      <c r="D162" t="s">
        <v>297</v>
      </c>
      <c r="E162">
        <v>28</v>
      </c>
      <c r="G162" s="60" t="s">
        <v>183</v>
      </c>
      <c r="I162" s="60" t="s">
        <v>258</v>
      </c>
      <c r="K162" t="s">
        <v>42</v>
      </c>
      <c r="L162" t="s">
        <v>42</v>
      </c>
      <c r="M162" t="s">
        <v>42</v>
      </c>
      <c r="N162" t="s">
        <v>61</v>
      </c>
    </row>
    <row r="163" spans="4:10">
      <c r="D163" t="s">
        <v>301</v>
      </c>
      <c r="E163" t="s">
        <v>302</v>
      </c>
      <c r="F163" t="s">
        <v>42</v>
      </c>
      <c r="G163" s="60" t="s">
        <v>142</v>
      </c>
      <c r="H163" t="s">
        <v>67</v>
      </c>
      <c r="I163" s="60" t="s">
        <v>133</v>
      </c>
      <c r="J163" t="s">
        <v>65</v>
      </c>
    </row>
    <row r="164" spans="1:14">
      <c r="A164">
        <v>16644546</v>
      </c>
      <c r="B164" t="s">
        <v>50</v>
      </c>
      <c r="C164" t="s">
        <v>303</v>
      </c>
      <c r="D164" t="s">
        <v>297</v>
      </c>
      <c r="E164">
        <v>28</v>
      </c>
      <c r="G164" s="60" t="s">
        <v>183</v>
      </c>
      <c r="I164" s="60" t="s">
        <v>258</v>
      </c>
      <c r="K164" t="s">
        <v>42</v>
      </c>
      <c r="L164" t="s">
        <v>42</v>
      </c>
      <c r="M164" t="s">
        <v>42</v>
      </c>
      <c r="N164" t="s">
        <v>61</v>
      </c>
    </row>
    <row r="165" spans="4:10">
      <c r="D165" t="s">
        <v>304</v>
      </c>
      <c r="E165" t="s">
        <v>305</v>
      </c>
      <c r="F165" t="s">
        <v>79</v>
      </c>
      <c r="G165" s="60" t="s">
        <v>272</v>
      </c>
      <c r="H165" t="s">
        <v>57</v>
      </c>
      <c r="I165" s="60" t="s">
        <v>87</v>
      </c>
      <c r="J165" t="s">
        <v>79</v>
      </c>
    </row>
    <row r="166" spans="1:14">
      <c r="A166">
        <v>16644547</v>
      </c>
      <c r="B166" t="s">
        <v>50</v>
      </c>
      <c r="C166" t="s">
        <v>306</v>
      </c>
      <c r="D166" t="s">
        <v>297</v>
      </c>
      <c r="E166">
        <v>28</v>
      </c>
      <c r="G166" s="60" t="s">
        <v>183</v>
      </c>
      <c r="I166" s="60" t="s">
        <v>258</v>
      </c>
      <c r="K166" t="s">
        <v>42</v>
      </c>
      <c r="L166" t="s">
        <v>42</v>
      </c>
      <c r="M166" t="s">
        <v>42</v>
      </c>
      <c r="N166" t="s">
        <v>61</v>
      </c>
    </row>
    <row r="167" spans="4:10">
      <c r="D167" t="s">
        <v>307</v>
      </c>
      <c r="E167" t="s">
        <v>174</v>
      </c>
      <c r="F167" t="s">
        <v>79</v>
      </c>
      <c r="G167" s="60" t="s">
        <v>186</v>
      </c>
      <c r="H167" t="s">
        <v>42</v>
      </c>
      <c r="I167" s="60" t="s">
        <v>195</v>
      </c>
      <c r="J167" t="s">
        <v>65</v>
      </c>
    </row>
    <row r="168" spans="1:14">
      <c r="A168">
        <v>16644548</v>
      </c>
      <c r="B168" t="s">
        <v>50</v>
      </c>
      <c r="C168" t="s">
        <v>308</v>
      </c>
      <c r="D168" t="s">
        <v>297</v>
      </c>
      <c r="E168">
        <v>28</v>
      </c>
      <c r="G168" s="60" t="s">
        <v>183</v>
      </c>
      <c r="I168" s="60" t="s">
        <v>258</v>
      </c>
      <c r="K168" t="s">
        <v>42</v>
      </c>
      <c r="L168" t="s">
        <v>104</v>
      </c>
      <c r="M168" t="s">
        <v>104</v>
      </c>
      <c r="N168" t="s">
        <v>61</v>
      </c>
    </row>
    <row r="169" spans="4:10">
      <c r="D169" t="s">
        <v>309</v>
      </c>
      <c r="E169" t="s">
        <v>310</v>
      </c>
      <c r="F169" t="s">
        <v>79</v>
      </c>
      <c r="G169" s="60" t="s">
        <v>87</v>
      </c>
      <c r="H169" t="s">
        <v>48</v>
      </c>
      <c r="I169" s="60" t="s">
        <v>288</v>
      </c>
      <c r="J169" t="s">
        <v>48</v>
      </c>
    </row>
    <row r="170" spans="1:14">
      <c r="A170">
        <v>16644549</v>
      </c>
      <c r="B170" t="s">
        <v>37</v>
      </c>
      <c r="C170" t="s">
        <v>311</v>
      </c>
      <c r="D170" t="s">
        <v>297</v>
      </c>
      <c r="E170">
        <v>28</v>
      </c>
      <c r="G170" s="60" t="s">
        <v>183</v>
      </c>
      <c r="I170" s="60" t="s">
        <v>258</v>
      </c>
      <c r="K170" t="s">
        <v>42</v>
      </c>
      <c r="L170" t="s">
        <v>42</v>
      </c>
      <c r="M170" t="s">
        <v>42</v>
      </c>
      <c r="N170" t="s">
        <v>61</v>
      </c>
    </row>
    <row r="171" spans="4:10">
      <c r="D171" t="s">
        <v>312</v>
      </c>
      <c r="E171" t="s">
        <v>234</v>
      </c>
      <c r="F171" t="s">
        <v>67</v>
      </c>
      <c r="G171" s="60" t="s">
        <v>313</v>
      </c>
      <c r="H171" t="s">
        <v>67</v>
      </c>
      <c r="I171" s="60" t="s">
        <v>159</v>
      </c>
      <c r="J171" t="s">
        <v>79</v>
      </c>
    </row>
    <row r="172" spans="1:14">
      <c r="A172">
        <v>16644550</v>
      </c>
      <c r="B172" t="s">
        <v>37</v>
      </c>
      <c r="C172" t="s">
        <v>314</v>
      </c>
      <c r="D172" t="s">
        <v>297</v>
      </c>
      <c r="E172">
        <v>28</v>
      </c>
      <c r="G172" s="60" t="s">
        <v>183</v>
      </c>
      <c r="I172" s="60" t="s">
        <v>258</v>
      </c>
      <c r="K172" t="s">
        <v>42</v>
      </c>
      <c r="L172" t="s">
        <v>67</v>
      </c>
      <c r="M172" t="s">
        <v>67</v>
      </c>
      <c r="N172" t="s">
        <v>61</v>
      </c>
    </row>
    <row r="173" spans="4:10">
      <c r="D173" t="s">
        <v>315</v>
      </c>
      <c r="E173" t="s">
        <v>316</v>
      </c>
      <c r="F173" t="s">
        <v>65</v>
      </c>
      <c r="G173" s="60" t="s">
        <v>97</v>
      </c>
      <c r="H173" t="s">
        <v>79</v>
      </c>
      <c r="I173" s="60" t="s">
        <v>288</v>
      </c>
      <c r="J173" t="s">
        <v>48</v>
      </c>
    </row>
    <row r="174" spans="1:14">
      <c r="A174">
        <v>16644551</v>
      </c>
      <c r="B174" t="s">
        <v>50</v>
      </c>
      <c r="C174" t="s">
        <v>317</v>
      </c>
      <c r="D174" t="s">
        <v>297</v>
      </c>
      <c r="E174">
        <v>28</v>
      </c>
      <c r="G174" s="60" t="s">
        <v>183</v>
      </c>
      <c r="I174" s="60" t="s">
        <v>258</v>
      </c>
      <c r="K174" t="s">
        <v>42</v>
      </c>
      <c r="L174" t="s">
        <v>67</v>
      </c>
      <c r="M174" t="s">
        <v>42</v>
      </c>
      <c r="N174" t="s">
        <v>61</v>
      </c>
    </row>
    <row r="175" spans="4:10">
      <c r="D175" t="s">
        <v>318</v>
      </c>
      <c r="E175" t="s">
        <v>319</v>
      </c>
      <c r="F175" t="s">
        <v>104</v>
      </c>
      <c r="G175" s="60" t="s">
        <v>138</v>
      </c>
      <c r="H175" t="s">
        <v>67</v>
      </c>
      <c r="I175" s="60" t="s">
        <v>78</v>
      </c>
      <c r="J175" t="s">
        <v>67</v>
      </c>
    </row>
    <row r="177" spans="1:14">
      <c r="A177">
        <v>16644552</v>
      </c>
      <c r="B177" t="s">
        <v>50</v>
      </c>
      <c r="C177" t="s">
        <v>320</v>
      </c>
      <c r="D177" t="s">
        <v>297</v>
      </c>
      <c r="E177">
        <v>28</v>
      </c>
      <c r="G177" s="60" t="s">
        <v>183</v>
      </c>
      <c r="I177" s="60" t="s">
        <v>258</v>
      </c>
      <c r="K177" t="s">
        <v>42</v>
      </c>
      <c r="L177" t="s">
        <v>42</v>
      </c>
      <c r="M177" t="s">
        <v>42</v>
      </c>
      <c r="N177" t="s">
        <v>61</v>
      </c>
    </row>
    <row r="178" spans="4:10">
      <c r="D178" t="s">
        <v>321</v>
      </c>
      <c r="E178" t="s">
        <v>322</v>
      </c>
      <c r="F178" t="s">
        <v>79</v>
      </c>
      <c r="G178" s="60" t="s">
        <v>137</v>
      </c>
      <c r="H178" t="s">
        <v>65</v>
      </c>
      <c r="I178" s="60" t="s">
        <v>206</v>
      </c>
      <c r="J178" t="s">
        <v>79</v>
      </c>
    </row>
    <row r="179" spans="1:14">
      <c r="A179">
        <v>16644553</v>
      </c>
      <c r="B179" t="s">
        <v>37</v>
      </c>
      <c r="C179" t="s">
        <v>323</v>
      </c>
      <c r="D179" t="s">
        <v>324</v>
      </c>
      <c r="E179">
        <v>28</v>
      </c>
      <c r="G179" s="60" t="s">
        <v>183</v>
      </c>
      <c r="I179" s="60" t="s">
        <v>258</v>
      </c>
      <c r="K179" t="s">
        <v>42</v>
      </c>
      <c r="L179" t="s">
        <v>42</v>
      </c>
      <c r="M179" t="s">
        <v>42</v>
      </c>
      <c r="N179" t="s">
        <v>61</v>
      </c>
    </row>
    <row r="180" spans="4:10">
      <c r="D180" t="s">
        <v>325</v>
      </c>
      <c r="E180" t="s">
        <v>326</v>
      </c>
      <c r="F180" t="s">
        <v>48</v>
      </c>
      <c r="G180" s="60" t="s">
        <v>87</v>
      </c>
      <c r="H180" t="s">
        <v>48</v>
      </c>
      <c r="I180" s="60" t="s">
        <v>262</v>
      </c>
      <c r="J180" t="s">
        <v>48</v>
      </c>
    </row>
    <row r="181" spans="1:14">
      <c r="A181">
        <v>16644554</v>
      </c>
      <c r="B181" t="s">
        <v>50</v>
      </c>
      <c r="C181" t="s">
        <v>327</v>
      </c>
      <c r="D181" t="s">
        <v>297</v>
      </c>
      <c r="E181">
        <v>28</v>
      </c>
      <c r="G181" s="60" t="s">
        <v>183</v>
      </c>
      <c r="I181" s="60" t="s">
        <v>258</v>
      </c>
      <c r="K181" t="s">
        <v>42</v>
      </c>
      <c r="L181" t="s">
        <v>67</v>
      </c>
      <c r="M181" t="s">
        <v>42</v>
      </c>
      <c r="N181" t="s">
        <v>61</v>
      </c>
    </row>
    <row r="182" spans="4:10">
      <c r="D182" t="s">
        <v>328</v>
      </c>
      <c r="E182" t="s">
        <v>326</v>
      </c>
      <c r="F182" t="s">
        <v>48</v>
      </c>
      <c r="G182" s="60" t="s">
        <v>153</v>
      </c>
      <c r="H182" t="s">
        <v>57</v>
      </c>
      <c r="I182" s="60" t="s">
        <v>202</v>
      </c>
      <c r="J182" t="s">
        <v>65</v>
      </c>
    </row>
    <row r="183" spans="1:1">
      <c r="A183" t="s">
        <v>0</v>
      </c>
    </row>
    <row r="184" spans="1:14">
      <c r="A184" t="s">
        <v>161</v>
      </c>
      <c r="B184">
        <v>-5</v>
      </c>
      <c r="C184" t="s">
        <v>162</v>
      </c>
      <c r="D184" t="s">
        <v>163</v>
      </c>
      <c r="E184" t="s">
        <v>164</v>
      </c>
      <c r="F184" t="s">
        <v>165</v>
      </c>
      <c r="G184" s="60" t="s">
        <v>166</v>
      </c>
      <c r="H184" t="s">
        <v>167</v>
      </c>
      <c r="I184" s="60"/>
      <c r="K184" t="s">
        <v>168</v>
      </c>
      <c r="L184" t="s">
        <v>169</v>
      </c>
      <c r="N184">
        <v>4</v>
      </c>
    </row>
    <row r="185" spans="4:5">
      <c r="D185" t="s">
        <v>170</v>
      </c>
      <c r="E185" t="s">
        <v>171</v>
      </c>
    </row>
    <row r="187" spans="1:14">
      <c r="A187" t="s">
        <v>1</v>
      </c>
      <c r="B187" t="s">
        <v>2</v>
      </c>
      <c r="C187" t="s">
        <v>3</v>
      </c>
      <c r="D187" t="s">
        <v>4</v>
      </c>
      <c r="E187" t="s">
        <v>5</v>
      </c>
      <c r="F187" t="s">
        <v>6</v>
      </c>
      <c r="G187" s="60" t="s">
        <v>2</v>
      </c>
      <c r="H187" t="s">
        <v>6</v>
      </c>
      <c r="I187" s="60" t="s">
        <v>2</v>
      </c>
      <c r="J187" t="s">
        <v>7</v>
      </c>
      <c r="K187" t="s">
        <v>7</v>
      </c>
      <c r="L187" t="s">
        <v>2</v>
      </c>
      <c r="M187" t="s">
        <v>7</v>
      </c>
      <c r="N187" t="s">
        <v>8</v>
      </c>
    </row>
    <row r="188" spans="1:14">
      <c r="A188" t="s">
        <v>9</v>
      </c>
      <c r="B188" t="s">
        <v>10</v>
      </c>
      <c r="C188" t="s">
        <v>11</v>
      </c>
      <c r="D188" t="e" cm="1">
        <f t="array" ref="D188">--------------------S</f>
        <v>#NAME?</v>
      </c>
      <c r="E188" t="s">
        <v>12</v>
      </c>
      <c r="F188" t="s">
        <v>6</v>
      </c>
      <c r="G188" s="60" t="s">
        <v>2</v>
      </c>
      <c r="H188" t="s">
        <v>6</v>
      </c>
      <c r="I188" s="60" t="s">
        <v>2</v>
      </c>
      <c r="J188" t="s">
        <v>13</v>
      </c>
      <c r="K188" t="s">
        <v>14</v>
      </c>
      <c r="L188" t="s">
        <v>15</v>
      </c>
      <c r="M188" t="s">
        <v>16</v>
      </c>
      <c r="N188" t="s">
        <v>17</v>
      </c>
    </row>
    <row r="189" spans="1:14">
      <c r="A189" t="s">
        <v>18</v>
      </c>
      <c r="B189" t="s">
        <v>19</v>
      </c>
      <c r="D189" t="s">
        <v>20</v>
      </c>
      <c r="E189" t="s">
        <v>21</v>
      </c>
      <c r="F189" t="s">
        <v>22</v>
      </c>
      <c r="G189" s="60" t="s">
        <v>23</v>
      </c>
      <c r="H189" t="s">
        <v>22</v>
      </c>
      <c r="I189" s="60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28</v>
      </c>
    </row>
    <row r="190" spans="4:10">
      <c r="D190" t="s">
        <v>29</v>
      </c>
      <c r="E190" t="s">
        <v>30</v>
      </c>
      <c r="F190" t="s">
        <v>31</v>
      </c>
      <c r="G190" s="60" t="s">
        <v>32</v>
      </c>
      <c r="H190" t="s">
        <v>31</v>
      </c>
      <c r="I190" s="60" t="s">
        <v>32</v>
      </c>
      <c r="J190" t="s">
        <v>33</v>
      </c>
    </row>
    <row r="191" spans="1:14">
      <c r="A191" t="s">
        <v>1</v>
      </c>
      <c r="B191" t="s">
        <v>2</v>
      </c>
      <c r="C191" t="s">
        <v>3</v>
      </c>
      <c r="D191" t="s">
        <v>4</v>
      </c>
      <c r="E191" t="s">
        <v>5</v>
      </c>
      <c r="F191" t="s">
        <v>6</v>
      </c>
      <c r="G191" s="60" t="s">
        <v>2</v>
      </c>
      <c r="H191" t="s">
        <v>6</v>
      </c>
      <c r="I191" s="60" t="s">
        <v>2</v>
      </c>
      <c r="J191" t="s">
        <v>7</v>
      </c>
      <c r="K191" t="s">
        <v>7</v>
      </c>
      <c r="L191" t="s">
        <v>2</v>
      </c>
      <c r="M191" t="s">
        <v>7</v>
      </c>
      <c r="N191" t="s">
        <v>8</v>
      </c>
    </row>
    <row r="193" spans="1:4">
      <c r="A193" t="s">
        <v>34</v>
      </c>
      <c r="B193">
        <v>-3</v>
      </c>
      <c r="C193" t="s">
        <v>35</v>
      </c>
      <c r="D193" t="s">
        <v>36</v>
      </c>
    </row>
    <row r="195" spans="1:14">
      <c r="A195">
        <v>16644555</v>
      </c>
      <c r="B195" t="s">
        <v>37</v>
      </c>
      <c r="C195" t="s">
        <v>329</v>
      </c>
      <c r="D195" t="s">
        <v>297</v>
      </c>
      <c r="E195">
        <v>28</v>
      </c>
      <c r="G195" s="60" t="s">
        <v>183</v>
      </c>
      <c r="I195" s="60" t="s">
        <v>258</v>
      </c>
      <c r="K195" t="s">
        <v>42</v>
      </c>
      <c r="L195" t="s">
        <v>67</v>
      </c>
      <c r="M195" t="s">
        <v>42</v>
      </c>
      <c r="N195" t="s">
        <v>61</v>
      </c>
    </row>
    <row r="196" spans="4:10">
      <c r="D196" t="s">
        <v>330</v>
      </c>
      <c r="E196" t="s">
        <v>331</v>
      </c>
      <c r="F196" t="s">
        <v>67</v>
      </c>
      <c r="G196" s="60" t="s">
        <v>186</v>
      </c>
      <c r="H196" t="s">
        <v>42</v>
      </c>
      <c r="I196" s="60" t="s">
        <v>87</v>
      </c>
      <c r="J196" t="s">
        <v>79</v>
      </c>
    </row>
    <row r="197" spans="1:14">
      <c r="A197">
        <v>16644556</v>
      </c>
      <c r="B197" t="s">
        <v>50</v>
      </c>
      <c r="C197" t="s">
        <v>332</v>
      </c>
      <c r="D197" t="s">
        <v>297</v>
      </c>
      <c r="E197">
        <v>28</v>
      </c>
      <c r="G197" s="60" t="s">
        <v>183</v>
      </c>
      <c r="I197" s="60" t="s">
        <v>258</v>
      </c>
      <c r="K197" t="s">
        <v>42</v>
      </c>
      <c r="L197" t="s">
        <v>42</v>
      </c>
      <c r="M197" t="s">
        <v>42</v>
      </c>
      <c r="N197" t="s">
        <v>61</v>
      </c>
    </row>
    <row r="198" spans="4:10">
      <c r="D198" t="s">
        <v>333</v>
      </c>
      <c r="E198" t="s">
        <v>334</v>
      </c>
      <c r="F198" t="s">
        <v>57</v>
      </c>
      <c r="G198" s="60" t="s">
        <v>97</v>
      </c>
      <c r="H198" t="s">
        <v>79</v>
      </c>
      <c r="I198" s="60" t="s">
        <v>262</v>
      </c>
      <c r="J198" t="s">
        <v>48</v>
      </c>
    </row>
    <row r="199" spans="1:14">
      <c r="A199">
        <v>16644557</v>
      </c>
      <c r="B199" t="s">
        <v>37</v>
      </c>
      <c r="C199" t="s">
        <v>335</v>
      </c>
      <c r="D199" t="s">
        <v>297</v>
      </c>
      <c r="E199">
        <v>28</v>
      </c>
      <c r="G199" s="60" t="s">
        <v>183</v>
      </c>
      <c r="I199" s="60" t="s">
        <v>258</v>
      </c>
      <c r="K199" t="s">
        <v>67</v>
      </c>
      <c r="L199" t="s">
        <v>42</v>
      </c>
      <c r="M199" t="s">
        <v>42</v>
      </c>
      <c r="N199" t="s">
        <v>61</v>
      </c>
    </row>
    <row r="200" spans="4:10">
      <c r="D200" t="s">
        <v>336</v>
      </c>
      <c r="E200" t="s">
        <v>337</v>
      </c>
      <c r="F200" t="s">
        <v>48</v>
      </c>
      <c r="G200" s="60" t="s">
        <v>58</v>
      </c>
      <c r="H200" t="s">
        <v>48</v>
      </c>
      <c r="I200" s="60" t="s">
        <v>41</v>
      </c>
      <c r="J200" t="s">
        <v>48</v>
      </c>
    </row>
    <row r="201" spans="1:14">
      <c r="A201">
        <v>16644558</v>
      </c>
      <c r="B201" t="s">
        <v>50</v>
      </c>
      <c r="C201" t="s">
        <v>338</v>
      </c>
      <c r="D201" t="s">
        <v>297</v>
      </c>
      <c r="E201">
        <v>28</v>
      </c>
      <c r="G201" s="60" t="s">
        <v>183</v>
      </c>
      <c r="I201" s="60" t="s">
        <v>258</v>
      </c>
      <c r="K201" t="s">
        <v>42</v>
      </c>
      <c r="L201" t="s">
        <v>67</v>
      </c>
      <c r="M201" t="s">
        <v>67</v>
      </c>
      <c r="N201" t="s">
        <v>61</v>
      </c>
    </row>
    <row r="202" spans="4:10">
      <c r="D202" t="s">
        <v>339</v>
      </c>
      <c r="E202" t="s">
        <v>340</v>
      </c>
      <c r="F202" t="s">
        <v>79</v>
      </c>
      <c r="G202" s="60" t="s">
        <v>73</v>
      </c>
      <c r="H202" t="s">
        <v>79</v>
      </c>
      <c r="I202" s="60" t="s">
        <v>107</v>
      </c>
      <c r="J202" t="s">
        <v>48</v>
      </c>
    </row>
    <row r="203" spans="1:14">
      <c r="A203">
        <v>16644559</v>
      </c>
      <c r="B203" t="s">
        <v>37</v>
      </c>
      <c r="C203" t="s">
        <v>341</v>
      </c>
      <c r="D203" t="s">
        <v>297</v>
      </c>
      <c r="E203">
        <v>28</v>
      </c>
      <c r="G203" s="60" t="s">
        <v>183</v>
      </c>
      <c r="I203" s="60" t="s">
        <v>258</v>
      </c>
      <c r="K203" t="s">
        <v>67</v>
      </c>
      <c r="L203" t="s">
        <v>42</v>
      </c>
      <c r="M203" t="s">
        <v>42</v>
      </c>
      <c r="N203" t="s">
        <v>61</v>
      </c>
    </row>
    <row r="204" spans="4:10">
      <c r="D204" t="s">
        <v>342</v>
      </c>
      <c r="E204" t="s">
        <v>136</v>
      </c>
      <c r="F204" t="s">
        <v>65</v>
      </c>
      <c r="G204" s="60" t="s">
        <v>102</v>
      </c>
      <c r="H204" t="s">
        <v>57</v>
      </c>
      <c r="I204" s="60" t="s">
        <v>58</v>
      </c>
      <c r="J204" t="s">
        <v>79</v>
      </c>
    </row>
    <row r="205" spans="1:14">
      <c r="A205">
        <v>16644560</v>
      </c>
      <c r="B205" t="s">
        <v>50</v>
      </c>
      <c r="C205" t="s">
        <v>343</v>
      </c>
      <c r="D205" t="s">
        <v>297</v>
      </c>
      <c r="E205">
        <v>28</v>
      </c>
      <c r="G205" s="60" t="s">
        <v>183</v>
      </c>
      <c r="I205" s="60" t="s">
        <v>258</v>
      </c>
      <c r="K205" t="s">
        <v>118</v>
      </c>
      <c r="L205" t="s">
        <v>104</v>
      </c>
      <c r="M205" t="s">
        <v>118</v>
      </c>
      <c r="N205" t="s">
        <v>61</v>
      </c>
    </row>
    <row r="206" spans="4:10">
      <c r="D206" t="s">
        <v>344</v>
      </c>
      <c r="E206" t="s">
        <v>345</v>
      </c>
      <c r="F206" t="s">
        <v>104</v>
      </c>
      <c r="G206" s="60" t="s">
        <v>66</v>
      </c>
      <c r="H206" t="s">
        <v>42</v>
      </c>
      <c r="I206" s="60" t="s">
        <v>186</v>
      </c>
      <c r="J206" t="s">
        <v>104</v>
      </c>
    </row>
    <row r="207" spans="1:14">
      <c r="A207">
        <v>16644561</v>
      </c>
      <c r="B207" t="s">
        <v>50</v>
      </c>
      <c r="C207" t="s">
        <v>346</v>
      </c>
      <c r="D207" t="s">
        <v>297</v>
      </c>
      <c r="E207">
        <v>28</v>
      </c>
      <c r="G207" s="60" t="s">
        <v>183</v>
      </c>
      <c r="I207" s="60" t="s">
        <v>258</v>
      </c>
      <c r="K207" t="s">
        <v>42</v>
      </c>
      <c r="L207" t="s">
        <v>42</v>
      </c>
      <c r="M207" t="s">
        <v>42</v>
      </c>
      <c r="N207" t="s">
        <v>61</v>
      </c>
    </row>
    <row r="208" spans="4:10">
      <c r="D208" t="s">
        <v>347</v>
      </c>
      <c r="E208" t="s">
        <v>348</v>
      </c>
      <c r="F208" t="s">
        <v>65</v>
      </c>
      <c r="G208" s="60" t="s">
        <v>349</v>
      </c>
      <c r="H208" t="s">
        <v>104</v>
      </c>
      <c r="I208" s="60" t="s">
        <v>272</v>
      </c>
      <c r="J208" t="s">
        <v>67</v>
      </c>
    </row>
    <row r="210" spans="1:14">
      <c r="A210">
        <v>16644562</v>
      </c>
      <c r="B210" t="s">
        <v>50</v>
      </c>
      <c r="C210" t="s">
        <v>350</v>
      </c>
      <c r="D210" t="s">
        <v>351</v>
      </c>
      <c r="E210">
        <v>28</v>
      </c>
      <c r="G210" s="60" t="s">
        <v>183</v>
      </c>
      <c r="I210" s="60" t="s">
        <v>352</v>
      </c>
      <c r="K210" t="s">
        <v>42</v>
      </c>
      <c r="L210" t="s">
        <v>42</v>
      </c>
      <c r="M210" t="s">
        <v>67</v>
      </c>
      <c r="N210" t="s">
        <v>61</v>
      </c>
    </row>
    <row r="211" spans="4:10">
      <c r="D211" t="s">
        <v>353</v>
      </c>
      <c r="E211" t="s">
        <v>354</v>
      </c>
      <c r="F211" t="s">
        <v>48</v>
      </c>
      <c r="G211" s="60" t="s">
        <v>190</v>
      </c>
      <c r="H211" t="s">
        <v>65</v>
      </c>
      <c r="I211" s="60" t="s">
        <v>160</v>
      </c>
      <c r="J211" t="s">
        <v>46</v>
      </c>
    </row>
    <row r="212" spans="1:14">
      <c r="A212">
        <v>16644563</v>
      </c>
      <c r="B212" t="s">
        <v>50</v>
      </c>
      <c r="C212" t="s">
        <v>355</v>
      </c>
      <c r="D212" t="s">
        <v>297</v>
      </c>
      <c r="E212">
        <v>28</v>
      </c>
      <c r="G212" s="60" t="s">
        <v>183</v>
      </c>
      <c r="I212" s="60" t="s">
        <v>258</v>
      </c>
      <c r="K212" t="s">
        <v>42</v>
      </c>
      <c r="L212" t="s">
        <v>42</v>
      </c>
      <c r="M212" t="s">
        <v>67</v>
      </c>
      <c r="N212" t="s">
        <v>61</v>
      </c>
    </row>
    <row r="213" spans="4:10">
      <c r="D213" t="s">
        <v>356</v>
      </c>
      <c r="E213" t="s">
        <v>357</v>
      </c>
      <c r="F213" t="s">
        <v>79</v>
      </c>
      <c r="G213" s="60" t="s">
        <v>195</v>
      </c>
      <c r="H213" t="s">
        <v>79</v>
      </c>
      <c r="I213" s="60" t="s">
        <v>41</v>
      </c>
      <c r="J213" t="s">
        <v>48</v>
      </c>
    </row>
    <row r="214" spans="1:14">
      <c r="A214">
        <v>16644564</v>
      </c>
      <c r="B214" t="s">
        <v>50</v>
      </c>
      <c r="C214" t="s">
        <v>358</v>
      </c>
      <c r="D214" t="s">
        <v>297</v>
      </c>
      <c r="E214">
        <v>28</v>
      </c>
      <c r="G214" s="60" t="s">
        <v>183</v>
      </c>
      <c r="I214" s="60" t="s">
        <v>258</v>
      </c>
      <c r="K214" t="s">
        <v>42</v>
      </c>
      <c r="L214" t="s">
        <v>67</v>
      </c>
      <c r="M214" t="s">
        <v>42</v>
      </c>
      <c r="N214" t="s">
        <v>61</v>
      </c>
    </row>
    <row r="215" spans="4:10">
      <c r="D215" t="s">
        <v>359</v>
      </c>
      <c r="E215" t="s">
        <v>360</v>
      </c>
      <c r="F215" t="s">
        <v>67</v>
      </c>
      <c r="G215" s="60" t="s">
        <v>66</v>
      </c>
      <c r="H215" t="s">
        <v>42</v>
      </c>
      <c r="I215" s="60" t="s">
        <v>361</v>
      </c>
      <c r="J215" t="s">
        <v>42</v>
      </c>
    </row>
    <row r="216" spans="1:14">
      <c r="A216">
        <v>16644565</v>
      </c>
      <c r="B216" t="s">
        <v>50</v>
      </c>
      <c r="C216" t="s">
        <v>362</v>
      </c>
      <c r="D216" t="s">
        <v>363</v>
      </c>
      <c r="E216">
        <v>28</v>
      </c>
      <c r="G216" s="60" t="s">
        <v>183</v>
      </c>
      <c r="I216" s="60" t="s">
        <v>352</v>
      </c>
      <c r="K216" t="s">
        <v>42</v>
      </c>
      <c r="L216" t="s">
        <v>42</v>
      </c>
      <c r="M216" t="s">
        <v>42</v>
      </c>
      <c r="N216" t="s">
        <v>61</v>
      </c>
    </row>
    <row r="217" spans="4:10">
      <c r="D217" t="s">
        <v>364</v>
      </c>
      <c r="E217" t="s">
        <v>365</v>
      </c>
      <c r="F217" t="s">
        <v>65</v>
      </c>
      <c r="G217" s="60" t="s">
        <v>206</v>
      </c>
      <c r="H217" t="s">
        <v>48</v>
      </c>
      <c r="I217" s="60" t="s">
        <v>366</v>
      </c>
      <c r="J217" t="s">
        <v>46</v>
      </c>
    </row>
    <row r="218" spans="1:14">
      <c r="A218">
        <v>16644566</v>
      </c>
      <c r="B218" t="s">
        <v>50</v>
      </c>
      <c r="C218" t="s">
        <v>367</v>
      </c>
      <c r="D218" t="s">
        <v>368</v>
      </c>
      <c r="E218">
        <v>28</v>
      </c>
      <c r="G218" s="60" t="s">
        <v>183</v>
      </c>
      <c r="I218" s="60" t="s">
        <v>258</v>
      </c>
      <c r="K218" t="s">
        <v>67</v>
      </c>
      <c r="L218" t="s">
        <v>42</v>
      </c>
      <c r="M218" t="s">
        <v>67</v>
      </c>
      <c r="N218" t="s">
        <v>61</v>
      </c>
    </row>
    <row r="219" spans="4:10">
      <c r="D219" t="s">
        <v>369</v>
      </c>
      <c r="E219" t="s">
        <v>370</v>
      </c>
      <c r="F219" t="s">
        <v>65</v>
      </c>
      <c r="G219" s="60" t="s">
        <v>87</v>
      </c>
      <c r="H219" t="s">
        <v>48</v>
      </c>
      <c r="I219" s="60" t="s">
        <v>288</v>
      </c>
      <c r="J219" t="s">
        <v>48</v>
      </c>
    </row>
    <row r="220" spans="1:14">
      <c r="A220">
        <v>16644567</v>
      </c>
      <c r="B220" t="s">
        <v>50</v>
      </c>
      <c r="C220" t="s">
        <v>371</v>
      </c>
      <c r="D220" t="s">
        <v>297</v>
      </c>
      <c r="E220">
        <v>28</v>
      </c>
      <c r="G220" s="60" t="s">
        <v>183</v>
      </c>
      <c r="I220" s="60" t="s">
        <v>258</v>
      </c>
      <c r="K220" t="s">
        <v>42</v>
      </c>
      <c r="L220" t="s">
        <v>67</v>
      </c>
      <c r="M220" t="s">
        <v>42</v>
      </c>
      <c r="N220" t="s">
        <v>61</v>
      </c>
    </row>
    <row r="221" spans="4:10">
      <c r="D221" t="s">
        <v>372</v>
      </c>
      <c r="E221" t="s">
        <v>279</v>
      </c>
      <c r="F221" t="s">
        <v>57</v>
      </c>
      <c r="G221" s="60" t="s">
        <v>138</v>
      </c>
      <c r="H221" t="s">
        <v>67</v>
      </c>
      <c r="I221" s="60" t="s">
        <v>107</v>
      </c>
      <c r="J221" t="s">
        <v>48</v>
      </c>
    </row>
    <row r="222" spans="1:14">
      <c r="A222">
        <v>16644568</v>
      </c>
      <c r="B222" t="s">
        <v>50</v>
      </c>
      <c r="C222" t="s">
        <v>373</v>
      </c>
      <c r="D222" t="s">
        <v>297</v>
      </c>
      <c r="E222">
        <v>28</v>
      </c>
      <c r="G222" s="60" t="s">
        <v>183</v>
      </c>
      <c r="I222" s="60" t="s">
        <v>258</v>
      </c>
      <c r="K222" t="s">
        <v>42</v>
      </c>
      <c r="L222" t="s">
        <v>42</v>
      </c>
      <c r="M222" t="s">
        <v>42</v>
      </c>
      <c r="N222" t="s">
        <v>61</v>
      </c>
    </row>
    <row r="223" spans="4:10">
      <c r="D223" t="s">
        <v>374</v>
      </c>
      <c r="E223" t="s">
        <v>337</v>
      </c>
      <c r="F223" t="s">
        <v>48</v>
      </c>
      <c r="G223" s="60" t="s">
        <v>58</v>
      </c>
      <c r="H223" t="s">
        <v>48</v>
      </c>
      <c r="I223" s="60" t="s">
        <v>87</v>
      </c>
      <c r="J223" t="s">
        <v>79</v>
      </c>
    </row>
    <row r="224" spans="1:14">
      <c r="A224">
        <v>16644569</v>
      </c>
      <c r="B224" t="s">
        <v>37</v>
      </c>
      <c r="C224" t="s">
        <v>375</v>
      </c>
      <c r="D224" t="s">
        <v>297</v>
      </c>
      <c r="E224">
        <v>28</v>
      </c>
      <c r="G224" s="60" t="s">
        <v>183</v>
      </c>
      <c r="I224" s="60" t="s">
        <v>258</v>
      </c>
      <c r="K224" t="s">
        <v>42</v>
      </c>
      <c r="L224" t="s">
        <v>67</v>
      </c>
      <c r="M224" t="s">
        <v>42</v>
      </c>
      <c r="N224" t="s">
        <v>61</v>
      </c>
    </row>
    <row r="225" spans="4:10">
      <c r="D225" t="s">
        <v>376</v>
      </c>
      <c r="E225" t="s">
        <v>377</v>
      </c>
      <c r="F225" t="s">
        <v>65</v>
      </c>
      <c r="G225" s="60" t="s">
        <v>251</v>
      </c>
      <c r="H225" t="s">
        <v>42</v>
      </c>
      <c r="I225" s="60" t="s">
        <v>97</v>
      </c>
      <c r="J225" t="s">
        <v>65</v>
      </c>
    </row>
    <row r="226" spans="1:14">
      <c r="A226">
        <v>16644570</v>
      </c>
      <c r="B226" t="s">
        <v>50</v>
      </c>
      <c r="C226" t="s">
        <v>378</v>
      </c>
      <c r="D226" t="s">
        <v>297</v>
      </c>
      <c r="E226">
        <v>28</v>
      </c>
      <c r="G226" s="60" t="s">
        <v>183</v>
      </c>
      <c r="I226" s="60" t="s">
        <v>258</v>
      </c>
      <c r="K226" t="s">
        <v>67</v>
      </c>
      <c r="L226" t="s">
        <v>67</v>
      </c>
      <c r="M226" t="s">
        <v>42</v>
      </c>
      <c r="N226" t="s">
        <v>61</v>
      </c>
    </row>
    <row r="227" spans="4:10">
      <c r="D227" t="s">
        <v>379</v>
      </c>
      <c r="E227" t="s">
        <v>209</v>
      </c>
      <c r="F227" t="s">
        <v>42</v>
      </c>
      <c r="G227" s="60" t="s">
        <v>138</v>
      </c>
      <c r="H227" t="s">
        <v>67</v>
      </c>
      <c r="I227" s="60" t="s">
        <v>202</v>
      </c>
      <c r="J227" t="s">
        <v>65</v>
      </c>
    </row>
    <row r="228" spans="1:14">
      <c r="A228">
        <v>16644571</v>
      </c>
      <c r="B228" t="s">
        <v>37</v>
      </c>
      <c r="C228" t="s">
        <v>380</v>
      </c>
      <c r="D228" t="s">
        <v>297</v>
      </c>
      <c r="E228">
        <v>28</v>
      </c>
      <c r="G228" s="60" t="s">
        <v>183</v>
      </c>
      <c r="I228" s="60" t="s">
        <v>258</v>
      </c>
      <c r="K228" t="s">
        <v>42</v>
      </c>
      <c r="L228" t="s">
        <v>42</v>
      </c>
      <c r="M228" t="s">
        <v>67</v>
      </c>
      <c r="N228" t="s">
        <v>61</v>
      </c>
    </row>
    <row r="229" spans="4:10">
      <c r="D229" t="s">
        <v>381</v>
      </c>
      <c r="E229" t="s">
        <v>275</v>
      </c>
      <c r="F229" t="s">
        <v>57</v>
      </c>
      <c r="G229" s="60" t="s">
        <v>97</v>
      </c>
      <c r="H229" t="s">
        <v>79</v>
      </c>
      <c r="I229" s="60" t="s">
        <v>126</v>
      </c>
      <c r="J229" t="s">
        <v>57</v>
      </c>
    </row>
    <row r="231" spans="1:14">
      <c r="A231">
        <v>16644572</v>
      </c>
      <c r="B231" t="s">
        <v>50</v>
      </c>
      <c r="C231" t="s">
        <v>382</v>
      </c>
      <c r="D231" t="s">
        <v>297</v>
      </c>
      <c r="E231">
        <v>28</v>
      </c>
      <c r="G231" s="60" t="s">
        <v>183</v>
      </c>
      <c r="I231" s="60" t="s">
        <v>47</v>
      </c>
      <c r="K231" t="s">
        <v>67</v>
      </c>
      <c r="L231" t="s">
        <v>42</v>
      </c>
      <c r="M231" t="s">
        <v>67</v>
      </c>
      <c r="N231" t="s">
        <v>61</v>
      </c>
    </row>
    <row r="232" spans="4:10">
      <c r="D232" t="s">
        <v>383</v>
      </c>
      <c r="E232" t="s">
        <v>384</v>
      </c>
      <c r="F232" t="s">
        <v>79</v>
      </c>
      <c r="G232" s="60" t="s">
        <v>116</v>
      </c>
      <c r="H232" t="s">
        <v>65</v>
      </c>
      <c r="I232" s="60" t="s">
        <v>202</v>
      </c>
      <c r="J232" t="s">
        <v>48</v>
      </c>
    </row>
    <row r="233" spans="1:14">
      <c r="A233">
        <v>16644573</v>
      </c>
      <c r="B233" t="s">
        <v>37</v>
      </c>
      <c r="C233" t="s">
        <v>385</v>
      </c>
      <c r="D233" t="s">
        <v>386</v>
      </c>
      <c r="E233">
        <v>28</v>
      </c>
      <c r="G233" s="60" t="s">
        <v>183</v>
      </c>
      <c r="I233" s="60" t="s">
        <v>258</v>
      </c>
      <c r="K233" t="s">
        <v>42</v>
      </c>
      <c r="L233" t="s">
        <v>67</v>
      </c>
      <c r="M233" t="s">
        <v>67</v>
      </c>
      <c r="N233" t="s">
        <v>61</v>
      </c>
    </row>
    <row r="234" spans="4:10">
      <c r="D234" t="s">
        <v>387</v>
      </c>
      <c r="E234" t="s">
        <v>388</v>
      </c>
      <c r="F234" t="s">
        <v>57</v>
      </c>
      <c r="G234" s="60" t="s">
        <v>112</v>
      </c>
      <c r="H234" t="s">
        <v>67</v>
      </c>
      <c r="I234" s="60" t="s">
        <v>159</v>
      </c>
      <c r="J234" t="s">
        <v>79</v>
      </c>
    </row>
    <row r="235" spans="1:14">
      <c r="A235">
        <v>16644574</v>
      </c>
      <c r="B235" t="s">
        <v>50</v>
      </c>
      <c r="C235" t="s">
        <v>389</v>
      </c>
      <c r="D235" t="s">
        <v>386</v>
      </c>
      <c r="E235">
        <v>28</v>
      </c>
      <c r="G235" s="60" t="s">
        <v>183</v>
      </c>
      <c r="I235" s="60" t="s">
        <v>258</v>
      </c>
      <c r="K235" t="s">
        <v>42</v>
      </c>
      <c r="L235" t="s">
        <v>42</v>
      </c>
      <c r="M235" t="s">
        <v>42</v>
      </c>
      <c r="N235" t="s">
        <v>61</v>
      </c>
    </row>
    <row r="236" spans="4:10">
      <c r="D236" t="s">
        <v>390</v>
      </c>
      <c r="E236" t="s">
        <v>391</v>
      </c>
      <c r="F236" t="s">
        <v>104</v>
      </c>
      <c r="G236" s="60" t="s">
        <v>112</v>
      </c>
      <c r="H236" t="s">
        <v>67</v>
      </c>
      <c r="I236" s="60" t="s">
        <v>73</v>
      </c>
      <c r="J236" t="s">
        <v>65</v>
      </c>
    </row>
    <row r="237" spans="1:14">
      <c r="A237">
        <v>16644575</v>
      </c>
      <c r="B237" t="s">
        <v>37</v>
      </c>
      <c r="C237" t="s">
        <v>392</v>
      </c>
      <c r="D237" t="s">
        <v>386</v>
      </c>
      <c r="E237">
        <v>39</v>
      </c>
      <c r="G237" s="60" t="s">
        <v>183</v>
      </c>
      <c r="I237" s="60" t="s">
        <v>268</v>
      </c>
      <c r="K237" t="s">
        <v>42</v>
      </c>
      <c r="L237" t="s">
        <v>42</v>
      </c>
      <c r="M237" t="s">
        <v>42</v>
      </c>
      <c r="N237" t="s">
        <v>61</v>
      </c>
    </row>
    <row r="238" spans="4:10">
      <c r="D238" t="s">
        <v>393</v>
      </c>
      <c r="E238" t="s">
        <v>63</v>
      </c>
      <c r="F238" t="s">
        <v>79</v>
      </c>
      <c r="G238" s="60" t="s">
        <v>217</v>
      </c>
      <c r="H238" t="s">
        <v>65</v>
      </c>
      <c r="I238" s="60" t="s">
        <v>268</v>
      </c>
      <c r="J238" t="s">
        <v>46</v>
      </c>
    </row>
    <row r="239" spans="1:14">
      <c r="A239">
        <v>16644576</v>
      </c>
      <c r="B239" t="s">
        <v>50</v>
      </c>
      <c r="C239" t="s">
        <v>394</v>
      </c>
      <c r="D239" t="s">
        <v>395</v>
      </c>
      <c r="E239">
        <v>28</v>
      </c>
      <c r="G239" s="60" t="s">
        <v>183</v>
      </c>
      <c r="I239" s="60" t="s">
        <v>258</v>
      </c>
      <c r="K239" t="s">
        <v>42</v>
      </c>
      <c r="L239" t="s">
        <v>42</v>
      </c>
      <c r="M239" t="s">
        <v>42</v>
      </c>
      <c r="N239" t="s">
        <v>61</v>
      </c>
    </row>
    <row r="240" spans="4:10">
      <c r="D240" t="s">
        <v>396</v>
      </c>
      <c r="E240" t="s">
        <v>397</v>
      </c>
      <c r="F240" t="s">
        <v>42</v>
      </c>
      <c r="G240" s="60" t="s">
        <v>398</v>
      </c>
      <c r="H240" t="s">
        <v>104</v>
      </c>
      <c r="I240" s="60" t="s">
        <v>244</v>
      </c>
      <c r="J240" t="s">
        <v>67</v>
      </c>
    </row>
    <row r="241" spans="1:14">
      <c r="A241">
        <v>16644577</v>
      </c>
      <c r="B241" t="s">
        <v>50</v>
      </c>
      <c r="C241" t="s">
        <v>399</v>
      </c>
      <c r="D241" t="s">
        <v>386</v>
      </c>
      <c r="E241">
        <v>28</v>
      </c>
      <c r="G241" s="60" t="s">
        <v>183</v>
      </c>
      <c r="I241" s="60" t="s">
        <v>258</v>
      </c>
      <c r="K241" t="s">
        <v>42</v>
      </c>
      <c r="L241" t="s">
        <v>42</v>
      </c>
      <c r="M241" t="s">
        <v>104</v>
      </c>
      <c r="N241" t="s">
        <v>61</v>
      </c>
    </row>
    <row r="242" spans="4:10">
      <c r="D242" t="s">
        <v>400</v>
      </c>
      <c r="E242" t="s">
        <v>401</v>
      </c>
      <c r="F242" t="s">
        <v>67</v>
      </c>
      <c r="G242" s="60" t="s">
        <v>202</v>
      </c>
      <c r="H242" t="s">
        <v>79</v>
      </c>
      <c r="I242" s="60" t="s">
        <v>107</v>
      </c>
      <c r="J242" t="s">
        <v>48</v>
      </c>
    </row>
    <row r="243" spans="1:1">
      <c r="A243" t="s">
        <v>0</v>
      </c>
    </row>
    <row r="244" spans="1:14">
      <c r="A244" t="s">
        <v>161</v>
      </c>
      <c r="B244">
        <v>-5</v>
      </c>
      <c r="C244" t="s">
        <v>162</v>
      </c>
      <c r="D244" t="s">
        <v>163</v>
      </c>
      <c r="E244" t="s">
        <v>164</v>
      </c>
      <c r="F244" t="s">
        <v>165</v>
      </c>
      <c r="G244" s="60" t="s">
        <v>166</v>
      </c>
      <c r="H244" t="s">
        <v>167</v>
      </c>
      <c r="I244" s="60"/>
      <c r="K244" t="s">
        <v>168</v>
      </c>
      <c r="L244" t="s">
        <v>169</v>
      </c>
      <c r="N244">
        <v>5</v>
      </c>
    </row>
    <row r="245" spans="4:5">
      <c r="D245" t="s">
        <v>170</v>
      </c>
      <c r="E245" t="s">
        <v>171</v>
      </c>
    </row>
    <row r="247" spans="1:14">
      <c r="A247" t="s">
        <v>1</v>
      </c>
      <c r="B247" t="s">
        <v>2</v>
      </c>
      <c r="C247" t="s">
        <v>3</v>
      </c>
      <c r="D247" t="s">
        <v>4</v>
      </c>
      <c r="E247" t="s">
        <v>5</v>
      </c>
      <c r="F247" t="s">
        <v>6</v>
      </c>
      <c r="G247" s="60" t="s">
        <v>2</v>
      </c>
      <c r="H247" t="s">
        <v>6</v>
      </c>
      <c r="I247" s="60" t="s">
        <v>2</v>
      </c>
      <c r="J247" t="s">
        <v>7</v>
      </c>
      <c r="K247" t="s">
        <v>7</v>
      </c>
      <c r="L247" t="s">
        <v>2</v>
      </c>
      <c r="M247" t="s">
        <v>7</v>
      </c>
      <c r="N247" t="s">
        <v>8</v>
      </c>
    </row>
    <row r="248" spans="1:14">
      <c r="A248" t="s">
        <v>9</v>
      </c>
      <c r="B248" t="s">
        <v>10</v>
      </c>
      <c r="C248" t="s">
        <v>11</v>
      </c>
      <c r="D248" t="e" cm="1">
        <f t="array" ref="D248">--------------------S</f>
        <v>#NAME?</v>
      </c>
      <c r="E248" t="s">
        <v>12</v>
      </c>
      <c r="F248" t="s">
        <v>6</v>
      </c>
      <c r="G248" s="60" t="s">
        <v>2</v>
      </c>
      <c r="H248" t="s">
        <v>6</v>
      </c>
      <c r="I248" s="60" t="s">
        <v>2</v>
      </c>
      <c r="J248" t="s">
        <v>13</v>
      </c>
      <c r="K248" t="s">
        <v>14</v>
      </c>
      <c r="L248" t="s">
        <v>15</v>
      </c>
      <c r="M248" t="s">
        <v>16</v>
      </c>
      <c r="N248" t="s">
        <v>17</v>
      </c>
    </row>
    <row r="249" spans="1:14">
      <c r="A249" t="s">
        <v>18</v>
      </c>
      <c r="B249" t="s">
        <v>19</v>
      </c>
      <c r="D249" t="s">
        <v>20</v>
      </c>
      <c r="E249" t="s">
        <v>21</v>
      </c>
      <c r="F249" t="s">
        <v>22</v>
      </c>
      <c r="G249" s="60" t="s">
        <v>23</v>
      </c>
      <c r="H249" t="s">
        <v>22</v>
      </c>
      <c r="I249" s="60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</row>
    <row r="250" spans="4:10">
      <c r="D250" t="s">
        <v>29</v>
      </c>
      <c r="E250" t="s">
        <v>30</v>
      </c>
      <c r="F250" t="s">
        <v>31</v>
      </c>
      <c r="G250" s="60" t="s">
        <v>32</v>
      </c>
      <c r="H250" t="s">
        <v>31</v>
      </c>
      <c r="I250" s="60" t="s">
        <v>32</v>
      </c>
      <c r="J250" t="s">
        <v>33</v>
      </c>
    </row>
    <row r="251" spans="1:14">
      <c r="A251" t="s">
        <v>1</v>
      </c>
      <c r="B251" t="s">
        <v>2</v>
      </c>
      <c r="C251" t="s">
        <v>3</v>
      </c>
      <c r="D251" t="s">
        <v>4</v>
      </c>
      <c r="E251" t="s">
        <v>5</v>
      </c>
      <c r="F251" t="s">
        <v>6</v>
      </c>
      <c r="G251" s="60" t="s">
        <v>2</v>
      </c>
      <c r="H251" t="s">
        <v>6</v>
      </c>
      <c r="I251" s="60" t="s">
        <v>2</v>
      </c>
      <c r="J251" t="s">
        <v>7</v>
      </c>
      <c r="K251" t="s">
        <v>7</v>
      </c>
      <c r="L251" t="s">
        <v>2</v>
      </c>
      <c r="M251" t="s">
        <v>7</v>
      </c>
      <c r="N251" t="s">
        <v>8</v>
      </c>
    </row>
    <row r="253" spans="1:4">
      <c r="A253" t="s">
        <v>34</v>
      </c>
      <c r="B253">
        <v>-3</v>
      </c>
      <c r="C253" t="s">
        <v>35</v>
      </c>
      <c r="D253" t="s">
        <v>36</v>
      </c>
    </row>
    <row r="255" spans="1:14">
      <c r="A255">
        <v>16644578</v>
      </c>
      <c r="B255" t="s">
        <v>37</v>
      </c>
      <c r="C255" t="s">
        <v>402</v>
      </c>
      <c r="D255" t="s">
        <v>386</v>
      </c>
      <c r="E255">
        <v>28</v>
      </c>
      <c r="G255" s="60" t="s">
        <v>183</v>
      </c>
      <c r="I255" s="60" t="s">
        <v>258</v>
      </c>
      <c r="K255" t="s">
        <v>42</v>
      </c>
      <c r="L255" t="s">
        <v>42</v>
      </c>
      <c r="M255" t="s">
        <v>42</v>
      </c>
      <c r="N255" t="s">
        <v>61</v>
      </c>
    </row>
    <row r="256" spans="4:10">
      <c r="D256" t="s">
        <v>403</v>
      </c>
      <c r="E256" t="s">
        <v>404</v>
      </c>
      <c r="F256" t="s">
        <v>67</v>
      </c>
      <c r="G256" s="60" t="s">
        <v>405</v>
      </c>
      <c r="H256" t="s">
        <v>118</v>
      </c>
      <c r="I256" s="60" t="s">
        <v>238</v>
      </c>
      <c r="J256" t="s">
        <v>65</v>
      </c>
    </row>
    <row r="257" spans="1:14">
      <c r="A257">
        <v>16644579</v>
      </c>
      <c r="B257" t="s">
        <v>50</v>
      </c>
      <c r="C257" t="s">
        <v>406</v>
      </c>
      <c r="D257" t="s">
        <v>395</v>
      </c>
      <c r="E257">
        <v>54</v>
      </c>
      <c r="G257" s="60" t="s">
        <v>47</v>
      </c>
      <c r="I257" s="60" t="s">
        <v>238</v>
      </c>
      <c r="K257" t="s">
        <v>42</v>
      </c>
      <c r="L257" t="s">
        <v>42</v>
      </c>
      <c r="M257" t="s">
        <v>42</v>
      </c>
      <c r="N257" t="s">
        <v>407</v>
      </c>
    </row>
    <row r="258" spans="4:10">
      <c r="D258" t="s">
        <v>408</v>
      </c>
      <c r="E258" t="s">
        <v>409</v>
      </c>
      <c r="F258" t="s">
        <v>67</v>
      </c>
      <c r="G258" s="60" t="s">
        <v>92</v>
      </c>
      <c r="H258" t="s">
        <v>65</v>
      </c>
      <c r="I258" s="60" t="s">
        <v>410</v>
      </c>
      <c r="J258" t="s">
        <v>46</v>
      </c>
    </row>
    <row r="259" spans="1:14">
      <c r="A259">
        <v>16644580</v>
      </c>
      <c r="B259" t="s">
        <v>50</v>
      </c>
      <c r="C259" t="s">
        <v>411</v>
      </c>
      <c r="D259" t="s">
        <v>386</v>
      </c>
      <c r="E259">
        <v>54</v>
      </c>
      <c r="G259" s="60" t="s">
        <v>238</v>
      </c>
      <c r="I259" s="60" t="s">
        <v>47</v>
      </c>
      <c r="K259" t="s">
        <v>42</v>
      </c>
      <c r="L259" t="s">
        <v>42</v>
      </c>
      <c r="M259" t="s">
        <v>42</v>
      </c>
      <c r="N259" t="s">
        <v>69</v>
      </c>
    </row>
    <row r="260" spans="4:10">
      <c r="D260" t="s">
        <v>412</v>
      </c>
      <c r="E260" t="s">
        <v>413</v>
      </c>
      <c r="F260" t="s">
        <v>46</v>
      </c>
      <c r="G260" s="60" t="s">
        <v>414</v>
      </c>
      <c r="H260" t="s">
        <v>46</v>
      </c>
      <c r="I260" s="60" t="s">
        <v>102</v>
      </c>
      <c r="J260" t="s">
        <v>65</v>
      </c>
    </row>
    <row r="261" spans="1:14">
      <c r="A261">
        <v>16644581</v>
      </c>
      <c r="B261" t="s">
        <v>50</v>
      </c>
      <c r="C261" t="s">
        <v>415</v>
      </c>
      <c r="D261" t="s">
        <v>386</v>
      </c>
      <c r="E261">
        <v>54</v>
      </c>
      <c r="G261" s="60" t="s">
        <v>238</v>
      </c>
      <c r="I261" s="60" t="s">
        <v>47</v>
      </c>
      <c r="K261" t="s">
        <v>42</v>
      </c>
      <c r="L261" t="s">
        <v>104</v>
      </c>
      <c r="M261" t="s">
        <v>42</v>
      </c>
      <c r="N261" t="s">
        <v>61</v>
      </c>
    </row>
    <row r="262" spans="4:10">
      <c r="D262" t="s">
        <v>416</v>
      </c>
      <c r="E262" t="s">
        <v>417</v>
      </c>
      <c r="F262" t="s">
        <v>42</v>
      </c>
      <c r="G262" s="60" t="s">
        <v>159</v>
      </c>
      <c r="H262" t="s">
        <v>65</v>
      </c>
      <c r="I262" s="60" t="s">
        <v>398</v>
      </c>
      <c r="J262" t="s">
        <v>42</v>
      </c>
    </row>
    <row r="264" spans="1:14">
      <c r="A264">
        <v>16644582</v>
      </c>
      <c r="B264" t="s">
        <v>50</v>
      </c>
      <c r="C264" t="s">
        <v>418</v>
      </c>
      <c r="D264" t="s">
        <v>386</v>
      </c>
      <c r="E264">
        <v>54</v>
      </c>
      <c r="G264" s="60" t="s">
        <v>238</v>
      </c>
      <c r="I264" s="60" t="s">
        <v>47</v>
      </c>
      <c r="K264" t="s">
        <v>42</v>
      </c>
      <c r="L264" t="s">
        <v>42</v>
      </c>
      <c r="M264" t="s">
        <v>42</v>
      </c>
      <c r="N264" t="s">
        <v>61</v>
      </c>
    </row>
    <row r="265" spans="4:10">
      <c r="D265" t="s">
        <v>419</v>
      </c>
      <c r="E265" t="s">
        <v>420</v>
      </c>
      <c r="F265" t="s">
        <v>104</v>
      </c>
      <c r="G265" s="60" t="s">
        <v>244</v>
      </c>
      <c r="H265" t="s">
        <v>42</v>
      </c>
      <c r="I265" s="60" t="s">
        <v>349</v>
      </c>
      <c r="J265" t="s">
        <v>67</v>
      </c>
    </row>
    <row r="266" spans="1:14">
      <c r="A266">
        <v>16644583</v>
      </c>
      <c r="B266" t="s">
        <v>37</v>
      </c>
      <c r="C266" t="s">
        <v>421</v>
      </c>
      <c r="D266" t="s">
        <v>386</v>
      </c>
      <c r="E266">
        <v>54</v>
      </c>
      <c r="G266" s="60" t="s">
        <v>47</v>
      </c>
      <c r="I266" s="60" t="s">
        <v>238</v>
      </c>
      <c r="K266" t="s">
        <v>42</v>
      </c>
      <c r="L266" t="s">
        <v>42</v>
      </c>
      <c r="M266" t="s">
        <v>42</v>
      </c>
      <c r="N266" t="s">
        <v>61</v>
      </c>
    </row>
    <row r="267" spans="4:10">
      <c r="D267" t="s">
        <v>422</v>
      </c>
      <c r="E267" t="s">
        <v>423</v>
      </c>
      <c r="F267" t="s">
        <v>79</v>
      </c>
      <c r="G267" s="60" t="s">
        <v>361</v>
      </c>
      <c r="H267" t="s">
        <v>65</v>
      </c>
      <c r="I267" s="60" t="s">
        <v>424</v>
      </c>
      <c r="J267" t="s">
        <v>46</v>
      </c>
    </row>
    <row r="268" spans="1:14">
      <c r="A268">
        <v>16644584</v>
      </c>
      <c r="B268" t="s">
        <v>37</v>
      </c>
      <c r="C268" t="s">
        <v>425</v>
      </c>
      <c r="D268" t="s">
        <v>386</v>
      </c>
      <c r="E268">
        <v>54</v>
      </c>
      <c r="G268" s="60" t="s">
        <v>238</v>
      </c>
      <c r="I268" s="60" t="s">
        <v>47</v>
      </c>
      <c r="K268" t="s">
        <v>42</v>
      </c>
      <c r="L268" t="s">
        <v>42</v>
      </c>
      <c r="M268" t="s">
        <v>42</v>
      </c>
      <c r="N268" t="s">
        <v>61</v>
      </c>
    </row>
    <row r="269" spans="4:10">
      <c r="D269" t="s">
        <v>426</v>
      </c>
      <c r="E269" t="s">
        <v>427</v>
      </c>
      <c r="F269" t="s">
        <v>65</v>
      </c>
      <c r="G269" s="60" t="s">
        <v>133</v>
      </c>
      <c r="H269" t="s">
        <v>57</v>
      </c>
      <c r="I269" s="60" t="s">
        <v>428</v>
      </c>
      <c r="J269" t="s">
        <v>42</v>
      </c>
    </row>
    <row r="270" spans="1:14">
      <c r="A270">
        <v>16644585</v>
      </c>
      <c r="B270" t="s">
        <v>37</v>
      </c>
      <c r="C270" t="s">
        <v>429</v>
      </c>
      <c r="D270" t="s">
        <v>386</v>
      </c>
      <c r="E270">
        <v>54</v>
      </c>
      <c r="G270" s="60" t="s">
        <v>47</v>
      </c>
      <c r="I270" s="60" t="s">
        <v>238</v>
      </c>
      <c r="K270" t="s">
        <v>42</v>
      </c>
      <c r="L270" t="s">
        <v>42</v>
      </c>
      <c r="M270" t="s">
        <v>42</v>
      </c>
      <c r="N270" t="s">
        <v>61</v>
      </c>
    </row>
    <row r="271" spans="4:10">
      <c r="D271" t="s">
        <v>430</v>
      </c>
      <c r="E271" t="s">
        <v>241</v>
      </c>
      <c r="F271" t="s">
        <v>57</v>
      </c>
      <c r="G271" s="60" t="s">
        <v>431</v>
      </c>
      <c r="H271" t="s">
        <v>42</v>
      </c>
      <c r="I271" s="60" t="s">
        <v>183</v>
      </c>
      <c r="J271" t="s">
        <v>46</v>
      </c>
    </row>
    <row r="272" spans="1:14">
      <c r="A272">
        <v>16644586</v>
      </c>
      <c r="B272" t="s">
        <v>50</v>
      </c>
      <c r="C272" t="s">
        <v>432</v>
      </c>
      <c r="D272" t="s">
        <v>386</v>
      </c>
      <c r="E272">
        <v>54</v>
      </c>
      <c r="G272" s="60" t="s">
        <v>238</v>
      </c>
      <c r="I272" s="60" t="s">
        <v>47</v>
      </c>
      <c r="K272" t="s">
        <v>42</v>
      </c>
      <c r="L272" t="s">
        <v>42</v>
      </c>
      <c r="M272" t="s">
        <v>42</v>
      </c>
      <c r="N272" t="s">
        <v>61</v>
      </c>
    </row>
    <row r="273" spans="4:10">
      <c r="D273" t="s">
        <v>433</v>
      </c>
      <c r="E273" t="s">
        <v>434</v>
      </c>
      <c r="F273" t="s">
        <v>57</v>
      </c>
      <c r="G273" s="60" t="s">
        <v>41</v>
      </c>
      <c r="H273" t="s">
        <v>48</v>
      </c>
      <c r="I273" s="60" t="s">
        <v>126</v>
      </c>
      <c r="J273" t="s">
        <v>79</v>
      </c>
    </row>
    <row r="274" spans="1:14">
      <c r="A274">
        <v>16644587</v>
      </c>
      <c r="B274" t="s">
        <v>50</v>
      </c>
      <c r="C274" t="s">
        <v>435</v>
      </c>
      <c r="D274" t="s">
        <v>386</v>
      </c>
      <c r="E274">
        <v>54</v>
      </c>
      <c r="G274" s="60" t="s">
        <v>47</v>
      </c>
      <c r="I274" s="60" t="s">
        <v>238</v>
      </c>
      <c r="K274" t="s">
        <v>42</v>
      </c>
      <c r="L274" t="s">
        <v>42</v>
      </c>
      <c r="M274" t="s">
        <v>42</v>
      </c>
      <c r="N274" t="s">
        <v>61</v>
      </c>
    </row>
    <row r="275" spans="4:10">
      <c r="D275" t="s">
        <v>436</v>
      </c>
      <c r="E275" t="s">
        <v>437</v>
      </c>
      <c r="F275" t="s">
        <v>65</v>
      </c>
      <c r="G275" s="60" t="s">
        <v>64</v>
      </c>
      <c r="H275" t="s">
        <v>79</v>
      </c>
      <c r="I275" s="60" t="s">
        <v>438</v>
      </c>
      <c r="J275" t="s">
        <v>46</v>
      </c>
    </row>
    <row r="276" spans="1:14">
      <c r="A276">
        <v>16644588</v>
      </c>
      <c r="B276" t="s">
        <v>37</v>
      </c>
      <c r="C276" t="s">
        <v>439</v>
      </c>
      <c r="D276" t="s">
        <v>386</v>
      </c>
      <c r="E276">
        <v>54</v>
      </c>
      <c r="G276" s="60" t="s">
        <v>47</v>
      </c>
      <c r="I276" s="60" t="s">
        <v>238</v>
      </c>
      <c r="K276" t="s">
        <v>42</v>
      </c>
      <c r="L276" t="s">
        <v>42</v>
      </c>
      <c r="M276" t="s">
        <v>42</v>
      </c>
      <c r="N276" t="s">
        <v>61</v>
      </c>
    </row>
    <row r="277" spans="4:10">
      <c r="D277" t="s">
        <v>440</v>
      </c>
      <c r="E277" t="s">
        <v>441</v>
      </c>
      <c r="F277" t="s">
        <v>57</v>
      </c>
      <c r="G277" s="60" t="s">
        <v>442</v>
      </c>
      <c r="H277" t="s">
        <v>67</v>
      </c>
      <c r="I277" s="60" t="s">
        <v>352</v>
      </c>
      <c r="J277" t="s">
        <v>46</v>
      </c>
    </row>
    <row r="278" spans="1:14">
      <c r="A278">
        <v>16644589</v>
      </c>
      <c r="B278" t="s">
        <v>50</v>
      </c>
      <c r="C278" t="s">
        <v>443</v>
      </c>
      <c r="D278" t="s">
        <v>386</v>
      </c>
      <c r="E278">
        <v>54</v>
      </c>
      <c r="G278" s="60" t="s">
        <v>47</v>
      </c>
      <c r="I278" s="60" t="s">
        <v>238</v>
      </c>
      <c r="K278" t="s">
        <v>42</v>
      </c>
      <c r="L278" t="s">
        <v>42</v>
      </c>
      <c r="M278" t="s">
        <v>42</v>
      </c>
      <c r="N278" t="s">
        <v>61</v>
      </c>
    </row>
    <row r="279" spans="4:10">
      <c r="D279" t="s">
        <v>444</v>
      </c>
      <c r="E279" t="s">
        <v>279</v>
      </c>
      <c r="F279" t="s">
        <v>57</v>
      </c>
      <c r="G279" s="60" t="s">
        <v>126</v>
      </c>
      <c r="H279" t="s">
        <v>79</v>
      </c>
      <c r="I279" s="60" t="s">
        <v>424</v>
      </c>
      <c r="J279" t="s">
        <v>46</v>
      </c>
    </row>
    <row r="280" spans="1:14">
      <c r="A280">
        <v>16644590</v>
      </c>
      <c r="B280" t="s">
        <v>50</v>
      </c>
      <c r="C280" t="s">
        <v>445</v>
      </c>
      <c r="D280" t="s">
        <v>395</v>
      </c>
      <c r="E280">
        <v>54</v>
      </c>
      <c r="G280" s="60" t="s">
        <v>238</v>
      </c>
      <c r="I280" s="60" t="s">
        <v>47</v>
      </c>
      <c r="K280" t="s">
        <v>42</v>
      </c>
      <c r="L280" t="s">
        <v>42</v>
      </c>
      <c r="M280" t="s">
        <v>42</v>
      </c>
      <c r="N280" t="s">
        <v>61</v>
      </c>
    </row>
    <row r="281" spans="4:10">
      <c r="D281" t="s">
        <v>446</v>
      </c>
      <c r="E281" t="s">
        <v>287</v>
      </c>
      <c r="F281" t="s">
        <v>67</v>
      </c>
      <c r="G281" s="60" t="s">
        <v>262</v>
      </c>
      <c r="H281" t="s">
        <v>79</v>
      </c>
      <c r="I281" s="60" t="s">
        <v>349</v>
      </c>
      <c r="J281" t="s">
        <v>67</v>
      </c>
    </row>
    <row r="282" spans="1:14">
      <c r="A282">
        <v>16644591</v>
      </c>
      <c r="B282" t="s">
        <v>37</v>
      </c>
      <c r="C282" t="s">
        <v>447</v>
      </c>
      <c r="D282" t="s">
        <v>386</v>
      </c>
      <c r="E282">
        <v>54</v>
      </c>
      <c r="G282" s="60" t="s">
        <v>47</v>
      </c>
      <c r="I282" s="60" t="s">
        <v>238</v>
      </c>
      <c r="K282" t="s">
        <v>42</v>
      </c>
      <c r="L282" t="s">
        <v>42</v>
      </c>
      <c r="M282" t="s">
        <v>42</v>
      </c>
      <c r="N282" t="s">
        <v>61</v>
      </c>
    </row>
    <row r="283" spans="4:10">
      <c r="D283" t="s">
        <v>448</v>
      </c>
      <c r="E283" t="s">
        <v>63</v>
      </c>
      <c r="F283" t="s">
        <v>79</v>
      </c>
      <c r="G283" s="60" t="s">
        <v>217</v>
      </c>
      <c r="H283" t="s">
        <v>48</v>
      </c>
      <c r="I283" s="60" t="s">
        <v>410</v>
      </c>
      <c r="J283" t="s">
        <v>46</v>
      </c>
    </row>
    <row r="287" spans="1:12">
      <c r="A287" t="s">
        <v>449</v>
      </c>
      <c r="B287" t="s">
        <v>450</v>
      </c>
      <c r="C287" t="s">
        <v>451</v>
      </c>
      <c r="D287" t="s">
        <v>452</v>
      </c>
      <c r="E287" t="s">
        <v>453</v>
      </c>
      <c r="F287">
        <v>6</v>
      </c>
      <c r="G287" s="60" t="s">
        <v>454</v>
      </c>
      <c r="H287" t="s">
        <v>455</v>
      </c>
      <c r="I287" s="60" t="s">
        <v>456</v>
      </c>
      <c r="J287" t="s">
        <v>457</v>
      </c>
      <c r="L287" t="s">
        <v>458</v>
      </c>
    </row>
  </sheetData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V110"/>
  <sheetViews>
    <sheetView workbookViewId="0">
      <selection activeCell="X12" sqref="X12"/>
    </sheetView>
  </sheetViews>
  <sheetFormatPr defaultColWidth="9.14285714285714" defaultRowHeight="15"/>
  <cols>
    <col min="2" max="2" width="9.57142857142857"/>
    <col min="4" max="4" width="32" customWidth="1"/>
    <col min="5" max="17" width="5.42857142857143" customWidth="1"/>
  </cols>
  <sheetData>
    <row r="3" spans="18:22">
      <c r="R3" s="49" t="s">
        <v>459</v>
      </c>
      <c r="S3" s="37" t="s">
        <v>460</v>
      </c>
      <c r="T3" s="36" t="s">
        <v>461</v>
      </c>
      <c r="U3" s="36" t="s">
        <v>462</v>
      </c>
      <c r="V3" s="36"/>
    </row>
    <row r="4" spans="1:22">
      <c r="A4" s="39" t="s">
        <v>463</v>
      </c>
      <c r="B4" s="39" t="s">
        <v>9</v>
      </c>
      <c r="C4" s="39" t="s">
        <v>10</v>
      </c>
      <c r="D4" s="39" t="s">
        <v>11</v>
      </c>
      <c r="E4" s="61" t="s">
        <v>464</v>
      </c>
      <c r="F4" s="39" t="s">
        <v>33</v>
      </c>
      <c r="G4" s="61" t="s">
        <v>464</v>
      </c>
      <c r="H4" s="39" t="s">
        <v>33</v>
      </c>
      <c r="I4" s="61" t="s">
        <v>464</v>
      </c>
      <c r="J4" s="39" t="s">
        <v>33</v>
      </c>
      <c r="K4" s="61" t="s">
        <v>464</v>
      </c>
      <c r="L4" s="39" t="s">
        <v>33</v>
      </c>
      <c r="M4" s="61" t="s">
        <v>464</v>
      </c>
      <c r="N4" s="39" t="s">
        <v>33</v>
      </c>
      <c r="O4" s="61" t="s">
        <v>464</v>
      </c>
      <c r="P4" s="39" t="s">
        <v>33</v>
      </c>
      <c r="Q4" s="61" t="s">
        <v>464</v>
      </c>
      <c r="R4" s="49"/>
      <c r="S4" s="37" t="s">
        <v>464</v>
      </c>
      <c r="T4" s="36" t="s">
        <v>460</v>
      </c>
      <c r="U4" s="36" t="s">
        <v>465</v>
      </c>
      <c r="V4" s="36" t="s">
        <v>466</v>
      </c>
    </row>
    <row r="5" spans="1:22">
      <c r="A5" s="39" t="s">
        <v>43</v>
      </c>
      <c r="B5" s="39">
        <v>16644486</v>
      </c>
      <c r="C5" s="39" t="s">
        <v>37</v>
      </c>
      <c r="D5" s="39" t="s">
        <v>38</v>
      </c>
      <c r="E5" s="40">
        <v>75</v>
      </c>
      <c r="F5" s="39" t="s">
        <v>57</v>
      </c>
      <c r="G5" s="40">
        <v>71</v>
      </c>
      <c r="H5" s="39" t="s">
        <v>67</v>
      </c>
      <c r="I5" s="40">
        <v>74</v>
      </c>
      <c r="J5" s="39"/>
      <c r="K5" s="39" t="s">
        <v>57</v>
      </c>
      <c r="L5" s="40">
        <v>33</v>
      </c>
      <c r="M5" s="39" t="s">
        <v>46</v>
      </c>
      <c r="N5" s="40">
        <v>48</v>
      </c>
      <c r="O5" s="39" t="s">
        <v>48</v>
      </c>
      <c r="P5" s="40">
        <v>32</v>
      </c>
      <c r="Q5" s="39" t="s">
        <v>46</v>
      </c>
      <c r="R5" s="34" t="s">
        <v>467</v>
      </c>
      <c r="S5" s="39">
        <v>333</v>
      </c>
      <c r="T5" s="39">
        <v>301</v>
      </c>
      <c r="U5" s="39">
        <v>60.2</v>
      </c>
      <c r="V5" s="39">
        <v>76</v>
      </c>
    </row>
    <row r="6" spans="1:22">
      <c r="A6" s="39" t="s">
        <v>54</v>
      </c>
      <c r="B6" s="39">
        <v>16644487</v>
      </c>
      <c r="C6" s="39" t="s">
        <v>50</v>
      </c>
      <c r="D6" s="39" t="s">
        <v>51</v>
      </c>
      <c r="E6" s="40">
        <v>79</v>
      </c>
      <c r="F6" s="39" t="s">
        <v>67</v>
      </c>
      <c r="G6" s="40">
        <v>76</v>
      </c>
      <c r="H6" s="39" t="s">
        <v>42</v>
      </c>
      <c r="I6" s="40">
        <v>40</v>
      </c>
      <c r="J6" s="39"/>
      <c r="K6" s="39" t="s">
        <v>46</v>
      </c>
      <c r="L6" s="40">
        <v>78</v>
      </c>
      <c r="M6" s="39" t="s">
        <v>57</v>
      </c>
      <c r="N6" s="40">
        <v>50</v>
      </c>
      <c r="O6" s="39" t="s">
        <v>48</v>
      </c>
      <c r="P6" s="40">
        <v>35</v>
      </c>
      <c r="Q6" s="39" t="s">
        <v>46</v>
      </c>
      <c r="R6" s="34" t="s">
        <v>467</v>
      </c>
      <c r="S6" s="39">
        <v>358</v>
      </c>
      <c r="T6" s="39">
        <v>323</v>
      </c>
      <c r="U6" s="39">
        <v>64.6</v>
      </c>
      <c r="V6" s="39">
        <v>56</v>
      </c>
    </row>
    <row r="7" spans="1:22">
      <c r="A7" s="39" t="s">
        <v>61</v>
      </c>
      <c r="B7" s="39">
        <v>16644488</v>
      </c>
      <c r="C7" s="39" t="s">
        <v>37</v>
      </c>
      <c r="D7" s="39" t="s">
        <v>60</v>
      </c>
      <c r="E7" s="40">
        <v>77</v>
      </c>
      <c r="F7" s="39" t="s">
        <v>57</v>
      </c>
      <c r="G7" s="40">
        <v>73</v>
      </c>
      <c r="H7" s="39" t="s">
        <v>42</v>
      </c>
      <c r="I7" s="40">
        <v>48</v>
      </c>
      <c r="J7" s="39"/>
      <c r="K7" s="39" t="s">
        <v>48</v>
      </c>
      <c r="L7" s="40">
        <v>49</v>
      </c>
      <c r="M7" s="39" t="s">
        <v>48</v>
      </c>
      <c r="N7" s="40">
        <v>64</v>
      </c>
      <c r="O7" s="39" t="s">
        <v>65</v>
      </c>
      <c r="P7" s="40">
        <v>79</v>
      </c>
      <c r="Q7" s="39" t="s">
        <v>67</v>
      </c>
      <c r="R7" s="34" t="s">
        <v>467</v>
      </c>
      <c r="S7" s="39">
        <v>390</v>
      </c>
      <c r="T7" s="39">
        <v>342</v>
      </c>
      <c r="U7" s="39">
        <v>68.4</v>
      </c>
      <c r="V7" s="39">
        <v>40</v>
      </c>
    </row>
    <row r="8" spans="1:22">
      <c r="A8" s="39" t="s">
        <v>69</v>
      </c>
      <c r="B8" s="39">
        <v>16644489</v>
      </c>
      <c r="C8" s="39" t="s">
        <v>50</v>
      </c>
      <c r="D8" s="39" t="s">
        <v>68</v>
      </c>
      <c r="E8" s="40">
        <v>81</v>
      </c>
      <c r="F8" s="39" t="s">
        <v>67</v>
      </c>
      <c r="G8" s="40">
        <v>81</v>
      </c>
      <c r="H8" s="39" t="s">
        <v>104</v>
      </c>
      <c r="I8" s="40">
        <v>31</v>
      </c>
      <c r="J8" s="39"/>
      <c r="K8" s="39" t="s">
        <v>46</v>
      </c>
      <c r="L8" s="40">
        <v>32</v>
      </c>
      <c r="M8" s="39" t="s">
        <v>46</v>
      </c>
      <c r="N8" s="40">
        <v>36</v>
      </c>
      <c r="O8" s="39" t="s">
        <v>46</v>
      </c>
      <c r="P8" s="40">
        <v>58</v>
      </c>
      <c r="Q8" s="39" t="s">
        <v>48</v>
      </c>
      <c r="R8" s="34" t="s">
        <v>467</v>
      </c>
      <c r="S8" s="39">
        <v>319</v>
      </c>
      <c r="T8" s="39">
        <v>288</v>
      </c>
      <c r="U8" s="39">
        <v>57.6</v>
      </c>
      <c r="V8" s="39">
        <v>91</v>
      </c>
    </row>
    <row r="9" spans="1:22">
      <c r="A9" s="39" t="s">
        <v>69</v>
      </c>
      <c r="B9" s="39">
        <v>16644490</v>
      </c>
      <c r="C9" s="39" t="s">
        <v>50</v>
      </c>
      <c r="D9" s="39" t="s">
        <v>74</v>
      </c>
      <c r="E9" s="40">
        <v>69</v>
      </c>
      <c r="F9" s="39" t="s">
        <v>65</v>
      </c>
      <c r="G9" s="40">
        <v>78</v>
      </c>
      <c r="H9" s="39" t="s">
        <v>104</v>
      </c>
      <c r="I9" s="40">
        <v>36</v>
      </c>
      <c r="J9" s="39"/>
      <c r="K9" s="39" t="s">
        <v>46</v>
      </c>
      <c r="L9" s="40">
        <v>30</v>
      </c>
      <c r="M9" s="39" t="s">
        <v>46</v>
      </c>
      <c r="N9" s="40">
        <v>38</v>
      </c>
      <c r="O9" s="39" t="s">
        <v>46</v>
      </c>
      <c r="P9" s="40">
        <v>66</v>
      </c>
      <c r="Q9" s="39" t="s">
        <v>79</v>
      </c>
      <c r="R9" s="34" t="s">
        <v>467</v>
      </c>
      <c r="S9" s="39">
        <v>317</v>
      </c>
      <c r="T9" s="39">
        <v>287</v>
      </c>
      <c r="U9" s="39">
        <v>57.4</v>
      </c>
      <c r="V9" s="39">
        <v>92</v>
      </c>
    </row>
    <row r="10" spans="1:22">
      <c r="A10" s="39" t="s">
        <v>43</v>
      </c>
      <c r="B10" s="39">
        <v>16644491</v>
      </c>
      <c r="C10" s="39" t="s">
        <v>50</v>
      </c>
      <c r="D10" s="39" t="s">
        <v>80</v>
      </c>
      <c r="E10" s="40">
        <v>57</v>
      </c>
      <c r="F10" s="39" t="s">
        <v>79</v>
      </c>
      <c r="G10" s="40">
        <v>78</v>
      </c>
      <c r="H10" s="39" t="s">
        <v>104</v>
      </c>
      <c r="I10" s="40">
        <v>78</v>
      </c>
      <c r="J10" s="39"/>
      <c r="K10" s="39" t="s">
        <v>57</v>
      </c>
      <c r="L10" s="40">
        <v>37</v>
      </c>
      <c r="M10" s="39" t="s">
        <v>46</v>
      </c>
      <c r="N10" s="40">
        <v>48</v>
      </c>
      <c r="O10" s="39" t="s">
        <v>48</v>
      </c>
      <c r="P10" s="40">
        <v>37</v>
      </c>
      <c r="Q10" s="39" t="s">
        <v>46</v>
      </c>
      <c r="R10" s="34" t="s">
        <v>467</v>
      </c>
      <c r="S10" s="39">
        <v>335</v>
      </c>
      <c r="T10" s="39">
        <v>298</v>
      </c>
      <c r="U10" s="39">
        <v>59.6</v>
      </c>
      <c r="V10" s="39">
        <v>79</v>
      </c>
    </row>
    <row r="11" spans="1:22">
      <c r="A11" s="39" t="s">
        <v>54</v>
      </c>
      <c r="B11" s="39">
        <v>16644492</v>
      </c>
      <c r="C11" s="39" t="s">
        <v>50</v>
      </c>
      <c r="D11" s="39" t="s">
        <v>84</v>
      </c>
      <c r="E11" s="40">
        <v>80</v>
      </c>
      <c r="F11" s="39" t="s">
        <v>67</v>
      </c>
      <c r="G11" s="40">
        <v>61</v>
      </c>
      <c r="H11" s="39" t="s">
        <v>65</v>
      </c>
      <c r="I11" s="40">
        <v>36</v>
      </c>
      <c r="J11" s="39"/>
      <c r="K11" s="39" t="s">
        <v>46</v>
      </c>
      <c r="L11" s="40">
        <v>63</v>
      </c>
      <c r="M11" s="39" t="s">
        <v>79</v>
      </c>
      <c r="N11" s="40">
        <v>51</v>
      </c>
      <c r="O11" s="39" t="s">
        <v>48</v>
      </c>
      <c r="P11" s="40">
        <v>34</v>
      </c>
      <c r="Q11" s="39" t="s">
        <v>46</v>
      </c>
      <c r="R11" s="34" t="s">
        <v>467</v>
      </c>
      <c r="S11" s="39">
        <v>325</v>
      </c>
      <c r="T11" s="39">
        <v>291</v>
      </c>
      <c r="U11" s="39">
        <v>58.2</v>
      </c>
      <c r="V11" s="39">
        <v>88</v>
      </c>
    </row>
    <row r="12" spans="1:22">
      <c r="A12" s="39" t="s">
        <v>54</v>
      </c>
      <c r="B12" s="39">
        <v>16644493</v>
      </c>
      <c r="C12" s="39" t="s">
        <v>50</v>
      </c>
      <c r="D12" s="39" t="s">
        <v>89</v>
      </c>
      <c r="E12" s="40">
        <v>75</v>
      </c>
      <c r="F12" s="39" t="s">
        <v>57</v>
      </c>
      <c r="G12" s="40">
        <v>89</v>
      </c>
      <c r="H12" s="39" t="s">
        <v>118</v>
      </c>
      <c r="I12" s="40">
        <v>39</v>
      </c>
      <c r="J12" s="39"/>
      <c r="K12" s="39" t="s">
        <v>46</v>
      </c>
      <c r="L12" s="40">
        <v>72</v>
      </c>
      <c r="M12" s="39" t="s">
        <v>65</v>
      </c>
      <c r="N12" s="40">
        <v>70</v>
      </c>
      <c r="O12" s="39" t="s">
        <v>57</v>
      </c>
      <c r="P12" s="40">
        <v>34</v>
      </c>
      <c r="Q12" s="39" t="s">
        <v>46</v>
      </c>
      <c r="R12" s="34" t="s">
        <v>467</v>
      </c>
      <c r="S12" s="39">
        <v>379</v>
      </c>
      <c r="T12" s="39">
        <v>345</v>
      </c>
      <c r="U12" s="39">
        <v>69</v>
      </c>
      <c r="V12" s="39">
        <v>34</v>
      </c>
    </row>
    <row r="13" spans="1:22">
      <c r="A13" s="39" t="s">
        <v>61</v>
      </c>
      <c r="B13" s="39">
        <v>16644494</v>
      </c>
      <c r="C13" s="39" t="s">
        <v>37</v>
      </c>
      <c r="D13" s="39" t="s">
        <v>93</v>
      </c>
      <c r="E13" s="40">
        <v>69</v>
      </c>
      <c r="F13" s="39" t="s">
        <v>65</v>
      </c>
      <c r="G13" s="40">
        <v>74</v>
      </c>
      <c r="H13" s="39" t="s">
        <v>42</v>
      </c>
      <c r="I13" s="40">
        <v>49</v>
      </c>
      <c r="J13" s="39"/>
      <c r="K13" s="39" t="s">
        <v>48</v>
      </c>
      <c r="L13" s="40">
        <v>70</v>
      </c>
      <c r="M13" s="39" t="s">
        <v>65</v>
      </c>
      <c r="N13" s="40">
        <v>53</v>
      </c>
      <c r="O13" s="39" t="s">
        <v>65</v>
      </c>
      <c r="P13" s="40">
        <v>41</v>
      </c>
      <c r="Q13" s="39" t="s">
        <v>46</v>
      </c>
      <c r="R13" s="34" t="s">
        <v>467</v>
      </c>
      <c r="S13" s="39">
        <v>356</v>
      </c>
      <c r="T13" s="39">
        <v>315</v>
      </c>
      <c r="U13" s="39">
        <v>63</v>
      </c>
      <c r="V13" s="39">
        <v>65</v>
      </c>
    </row>
    <row r="14" spans="1:22">
      <c r="A14" s="39" t="s">
        <v>61</v>
      </c>
      <c r="B14" s="39">
        <v>16644495</v>
      </c>
      <c r="C14" s="39" t="s">
        <v>50</v>
      </c>
      <c r="D14" s="39" t="s">
        <v>98</v>
      </c>
      <c r="E14" s="40">
        <v>75</v>
      </c>
      <c r="F14" s="39" t="s">
        <v>57</v>
      </c>
      <c r="G14" s="40">
        <v>84</v>
      </c>
      <c r="H14" s="39" t="s">
        <v>67</v>
      </c>
      <c r="I14" s="40">
        <v>68</v>
      </c>
      <c r="J14" s="39"/>
      <c r="K14" s="39" t="s">
        <v>65</v>
      </c>
      <c r="L14" s="40">
        <v>55</v>
      </c>
      <c r="M14" s="39" t="s">
        <v>65</v>
      </c>
      <c r="N14" s="40">
        <v>69</v>
      </c>
      <c r="O14" s="39" t="s">
        <v>57</v>
      </c>
      <c r="P14" s="40">
        <v>41</v>
      </c>
      <c r="Q14" s="39" t="s">
        <v>46</v>
      </c>
      <c r="R14" s="34" t="s">
        <v>467</v>
      </c>
      <c r="S14" s="39">
        <v>392</v>
      </c>
      <c r="T14" s="39">
        <v>351</v>
      </c>
      <c r="U14" s="39">
        <v>70.2</v>
      </c>
      <c r="V14" s="39">
        <v>26</v>
      </c>
    </row>
    <row r="15" spans="1:22">
      <c r="A15" s="39" t="s">
        <v>54</v>
      </c>
      <c r="B15" s="39">
        <v>16644496</v>
      </c>
      <c r="C15" s="39" t="s">
        <v>37</v>
      </c>
      <c r="D15" s="39" t="s">
        <v>103</v>
      </c>
      <c r="E15" s="40">
        <v>77</v>
      </c>
      <c r="F15" s="39" t="s">
        <v>57</v>
      </c>
      <c r="G15" s="40">
        <v>67</v>
      </c>
      <c r="H15" s="39" t="s">
        <v>57</v>
      </c>
      <c r="I15" s="40">
        <v>38</v>
      </c>
      <c r="J15" s="39"/>
      <c r="K15" s="39" t="s">
        <v>46</v>
      </c>
      <c r="L15" s="40">
        <v>70</v>
      </c>
      <c r="M15" s="39" t="s">
        <v>65</v>
      </c>
      <c r="N15" s="40">
        <v>45</v>
      </c>
      <c r="O15" s="39" t="s">
        <v>48</v>
      </c>
      <c r="P15" s="40">
        <v>36</v>
      </c>
      <c r="Q15" s="39" t="s">
        <v>46</v>
      </c>
      <c r="R15" s="34" t="s">
        <v>467</v>
      </c>
      <c r="S15" s="39">
        <v>333</v>
      </c>
      <c r="T15">
        <v>297</v>
      </c>
      <c r="U15">
        <v>59.4</v>
      </c>
      <c r="V15" s="39">
        <v>81</v>
      </c>
    </row>
    <row r="16" spans="1:22">
      <c r="A16" s="39" t="s">
        <v>61</v>
      </c>
      <c r="B16" s="39">
        <v>16644497</v>
      </c>
      <c r="C16" s="39" t="s">
        <v>50</v>
      </c>
      <c r="D16" s="39" t="s">
        <v>108</v>
      </c>
      <c r="E16" s="40">
        <v>79</v>
      </c>
      <c r="F16" s="39" t="s">
        <v>67</v>
      </c>
      <c r="G16" s="40">
        <v>71</v>
      </c>
      <c r="H16" s="39" t="s">
        <v>65</v>
      </c>
      <c r="I16" s="40">
        <v>51</v>
      </c>
      <c r="J16" s="39"/>
      <c r="K16" s="39" t="s">
        <v>48</v>
      </c>
      <c r="L16" s="40">
        <v>57</v>
      </c>
      <c r="M16" s="39" t="s">
        <v>57</v>
      </c>
      <c r="N16" s="40">
        <v>45</v>
      </c>
      <c r="O16" s="39" t="s">
        <v>48</v>
      </c>
      <c r="P16" s="40">
        <v>73</v>
      </c>
      <c r="Q16" s="39" t="s">
        <v>65</v>
      </c>
      <c r="R16" s="34" t="s">
        <v>467</v>
      </c>
      <c r="S16" s="39">
        <v>376</v>
      </c>
      <c r="T16">
        <v>331</v>
      </c>
      <c r="U16">
        <v>66.2</v>
      </c>
      <c r="V16" s="39">
        <v>47</v>
      </c>
    </row>
    <row r="17" spans="1:22">
      <c r="A17" s="39" t="s">
        <v>69</v>
      </c>
      <c r="B17" s="39">
        <v>16644498</v>
      </c>
      <c r="C17" s="39" t="s">
        <v>50</v>
      </c>
      <c r="D17" s="39" t="s">
        <v>113</v>
      </c>
      <c r="E17" s="40">
        <v>73</v>
      </c>
      <c r="F17" s="39" t="s">
        <v>65</v>
      </c>
      <c r="G17" s="40">
        <v>72</v>
      </c>
      <c r="H17" s="39" t="s">
        <v>67</v>
      </c>
      <c r="I17" s="40">
        <v>29</v>
      </c>
      <c r="J17" s="39"/>
      <c r="K17" s="39" t="s">
        <v>46</v>
      </c>
      <c r="L17" s="40">
        <v>35</v>
      </c>
      <c r="M17" s="39" t="s">
        <v>46</v>
      </c>
      <c r="N17" s="40">
        <v>41</v>
      </c>
      <c r="O17" s="39" t="s">
        <v>46</v>
      </c>
      <c r="P17" s="40">
        <v>61</v>
      </c>
      <c r="Q17" s="39" t="s">
        <v>79</v>
      </c>
      <c r="R17" s="34" t="s">
        <v>467</v>
      </c>
      <c r="S17" s="39">
        <v>311</v>
      </c>
      <c r="T17">
        <v>282</v>
      </c>
      <c r="U17">
        <v>56.4</v>
      </c>
      <c r="V17" s="39">
        <v>98</v>
      </c>
    </row>
    <row r="18" spans="1:22">
      <c r="A18" s="39" t="s">
        <v>61</v>
      </c>
      <c r="B18" s="39">
        <v>16644499</v>
      </c>
      <c r="C18" s="39" t="s">
        <v>50</v>
      </c>
      <c r="D18" s="39" t="s">
        <v>117</v>
      </c>
      <c r="E18" s="40">
        <v>93</v>
      </c>
      <c r="F18" s="39" t="s">
        <v>118</v>
      </c>
      <c r="G18" s="40">
        <v>93</v>
      </c>
      <c r="H18" s="39" t="s">
        <v>118</v>
      </c>
      <c r="I18" s="40">
        <v>57</v>
      </c>
      <c r="J18" s="39"/>
      <c r="K18" s="39" t="s">
        <v>65</v>
      </c>
      <c r="L18" s="40">
        <v>83</v>
      </c>
      <c r="M18" s="39" t="s">
        <v>42</v>
      </c>
      <c r="N18" s="40">
        <v>83</v>
      </c>
      <c r="O18" s="39" t="s">
        <v>42</v>
      </c>
      <c r="P18" s="40">
        <v>43</v>
      </c>
      <c r="Q18" s="39" t="s">
        <v>46</v>
      </c>
      <c r="R18" s="34" t="s">
        <v>467</v>
      </c>
      <c r="S18" s="39">
        <v>452</v>
      </c>
      <c r="T18">
        <v>409</v>
      </c>
      <c r="U18">
        <v>81.8</v>
      </c>
      <c r="V18" s="39">
        <v>5</v>
      </c>
    </row>
    <row r="19" spans="1:22">
      <c r="A19" s="39" t="s">
        <v>61</v>
      </c>
      <c r="B19" s="39">
        <v>16644500</v>
      </c>
      <c r="C19" s="39" t="s">
        <v>50</v>
      </c>
      <c r="D19" s="39" t="s">
        <v>122</v>
      </c>
      <c r="E19" s="40">
        <v>78</v>
      </c>
      <c r="F19" s="39" t="s">
        <v>57</v>
      </c>
      <c r="G19" s="40">
        <v>65</v>
      </c>
      <c r="H19" s="39" t="s">
        <v>79</v>
      </c>
      <c r="I19" s="40">
        <v>72</v>
      </c>
      <c r="J19" s="39"/>
      <c r="K19" s="39" t="s">
        <v>65</v>
      </c>
      <c r="L19" s="40">
        <v>54</v>
      </c>
      <c r="M19" s="39" t="s">
        <v>65</v>
      </c>
      <c r="N19" s="40">
        <v>63</v>
      </c>
      <c r="O19" s="39" t="s">
        <v>65</v>
      </c>
      <c r="P19" s="40">
        <v>37</v>
      </c>
      <c r="Q19" s="39" t="s">
        <v>46</v>
      </c>
      <c r="R19" s="34" t="s">
        <v>467</v>
      </c>
      <c r="S19" s="39">
        <v>369</v>
      </c>
      <c r="T19">
        <v>332</v>
      </c>
      <c r="U19">
        <v>66.4</v>
      </c>
      <c r="V19" s="39">
        <v>46</v>
      </c>
    </row>
    <row r="20" spans="1:22">
      <c r="A20" s="39" t="s">
        <v>43</v>
      </c>
      <c r="B20" s="39">
        <v>16644501</v>
      </c>
      <c r="C20" s="39" t="s">
        <v>50</v>
      </c>
      <c r="D20" s="39" t="s">
        <v>127</v>
      </c>
      <c r="E20" s="40">
        <v>79</v>
      </c>
      <c r="F20" s="39" t="s">
        <v>67</v>
      </c>
      <c r="G20" s="40">
        <v>73</v>
      </c>
      <c r="H20" s="39" t="s">
        <v>42</v>
      </c>
      <c r="I20" s="40">
        <v>59</v>
      </c>
      <c r="J20" s="39"/>
      <c r="K20" s="39" t="s">
        <v>48</v>
      </c>
      <c r="L20" s="40">
        <v>37</v>
      </c>
      <c r="M20" s="39" t="s">
        <v>46</v>
      </c>
      <c r="N20" s="40">
        <v>48</v>
      </c>
      <c r="O20" s="39" t="s">
        <v>48</v>
      </c>
      <c r="P20" s="40">
        <v>34</v>
      </c>
      <c r="Q20" s="39" t="s">
        <v>46</v>
      </c>
      <c r="R20" s="34" t="s">
        <v>467</v>
      </c>
      <c r="S20" s="39">
        <v>330</v>
      </c>
      <c r="T20">
        <v>296</v>
      </c>
      <c r="U20">
        <v>59.2</v>
      </c>
      <c r="V20" s="39">
        <v>82</v>
      </c>
    </row>
    <row r="21" spans="1:22">
      <c r="A21" s="39" t="s">
        <v>69</v>
      </c>
      <c r="B21" s="39">
        <v>16644502</v>
      </c>
      <c r="C21" s="39" t="s">
        <v>50</v>
      </c>
      <c r="D21" s="39" t="s">
        <v>130</v>
      </c>
      <c r="E21" s="40">
        <v>83</v>
      </c>
      <c r="F21" s="39" t="s">
        <v>67</v>
      </c>
      <c r="G21" s="40">
        <v>67</v>
      </c>
      <c r="H21" s="39" t="s">
        <v>57</v>
      </c>
      <c r="I21" s="40">
        <v>32</v>
      </c>
      <c r="J21" s="39"/>
      <c r="K21" s="39" t="s">
        <v>46</v>
      </c>
      <c r="L21" s="40">
        <v>36</v>
      </c>
      <c r="M21" s="39" t="s">
        <v>46</v>
      </c>
      <c r="N21" s="40">
        <v>43</v>
      </c>
      <c r="O21" s="39" t="s">
        <v>46</v>
      </c>
      <c r="P21" s="40">
        <v>56</v>
      </c>
      <c r="Q21" s="39" t="s">
        <v>48</v>
      </c>
      <c r="R21" s="34" t="s">
        <v>467</v>
      </c>
      <c r="S21" s="39">
        <v>317</v>
      </c>
      <c r="T21">
        <v>285</v>
      </c>
      <c r="U21">
        <v>57</v>
      </c>
      <c r="V21" s="39">
        <v>93</v>
      </c>
    </row>
    <row r="22" spans="1:22">
      <c r="A22" s="39" t="s">
        <v>61</v>
      </c>
      <c r="B22" s="39">
        <v>16644503</v>
      </c>
      <c r="C22" s="39" t="s">
        <v>37</v>
      </c>
      <c r="D22" s="39" t="s">
        <v>134</v>
      </c>
      <c r="E22" s="40">
        <v>88</v>
      </c>
      <c r="F22" s="39" t="s">
        <v>104</v>
      </c>
      <c r="G22" s="40">
        <v>67</v>
      </c>
      <c r="H22" s="39" t="s">
        <v>79</v>
      </c>
      <c r="I22" s="40">
        <v>51</v>
      </c>
      <c r="J22" s="39"/>
      <c r="K22" s="39" t="s">
        <v>48</v>
      </c>
      <c r="L22" s="40">
        <v>56</v>
      </c>
      <c r="M22" s="39" t="s">
        <v>57</v>
      </c>
      <c r="N22" s="40">
        <v>60</v>
      </c>
      <c r="O22" s="39" t="s">
        <v>65</v>
      </c>
      <c r="P22" s="40">
        <v>75</v>
      </c>
      <c r="Q22" s="39" t="s">
        <v>57</v>
      </c>
      <c r="R22" s="34" t="s">
        <v>467</v>
      </c>
      <c r="S22" s="39">
        <v>397</v>
      </c>
      <c r="T22">
        <v>346</v>
      </c>
      <c r="U22">
        <v>69.2</v>
      </c>
      <c r="V22" s="39">
        <v>32</v>
      </c>
    </row>
    <row r="23" spans="1:22">
      <c r="A23" s="39" t="s">
        <v>61</v>
      </c>
      <c r="B23" s="39">
        <v>16644504</v>
      </c>
      <c r="C23" s="39" t="s">
        <v>50</v>
      </c>
      <c r="D23" s="39" t="s">
        <v>139</v>
      </c>
      <c r="E23" s="40">
        <v>92</v>
      </c>
      <c r="F23" s="39" t="s">
        <v>118</v>
      </c>
      <c r="G23" s="40">
        <v>97</v>
      </c>
      <c r="H23" s="39" t="s">
        <v>118</v>
      </c>
      <c r="I23" s="40">
        <v>68</v>
      </c>
      <c r="J23" s="39"/>
      <c r="K23" s="39" t="s">
        <v>67</v>
      </c>
      <c r="L23" s="40">
        <v>57</v>
      </c>
      <c r="M23" s="39" t="s">
        <v>57</v>
      </c>
      <c r="N23" s="40">
        <v>74</v>
      </c>
      <c r="O23" s="39" t="s">
        <v>67</v>
      </c>
      <c r="P23" s="40">
        <v>91</v>
      </c>
      <c r="Q23" s="39" t="s">
        <v>118</v>
      </c>
      <c r="R23" s="34" t="s">
        <v>467</v>
      </c>
      <c r="S23" s="39">
        <v>479</v>
      </c>
      <c r="T23">
        <v>422</v>
      </c>
      <c r="U23">
        <v>84.4</v>
      </c>
      <c r="V23" s="39">
        <v>3</v>
      </c>
    </row>
    <row r="24" spans="1:22">
      <c r="A24" s="39" t="s">
        <v>69</v>
      </c>
      <c r="B24" s="39">
        <v>16644505</v>
      </c>
      <c r="C24" s="39" t="s">
        <v>37</v>
      </c>
      <c r="D24" s="39" t="s">
        <v>144</v>
      </c>
      <c r="E24" s="40">
        <v>79</v>
      </c>
      <c r="F24" s="39" t="s">
        <v>67</v>
      </c>
      <c r="G24" s="40">
        <v>62</v>
      </c>
      <c r="H24" s="39" t="s">
        <v>79</v>
      </c>
      <c r="I24" s="40">
        <v>34</v>
      </c>
      <c r="J24" s="39"/>
      <c r="K24" s="39" t="s">
        <v>46</v>
      </c>
      <c r="L24" s="40">
        <v>35</v>
      </c>
      <c r="M24" s="39" t="s">
        <v>46</v>
      </c>
      <c r="N24" s="40">
        <v>33</v>
      </c>
      <c r="O24" s="39" t="s">
        <v>46</v>
      </c>
      <c r="P24" s="40">
        <v>73</v>
      </c>
      <c r="Q24" s="39" t="s">
        <v>65</v>
      </c>
      <c r="R24" s="34" t="s">
        <v>467</v>
      </c>
      <c r="S24" s="39">
        <v>316</v>
      </c>
      <c r="T24">
        <v>283</v>
      </c>
      <c r="U24">
        <v>56.6</v>
      </c>
      <c r="V24" s="39">
        <v>95</v>
      </c>
    </row>
    <row r="25" spans="1:22">
      <c r="A25" s="39" t="s">
        <v>43</v>
      </c>
      <c r="B25" s="39">
        <v>16644506</v>
      </c>
      <c r="C25" s="39" t="s">
        <v>50</v>
      </c>
      <c r="D25" s="39" t="s">
        <v>147</v>
      </c>
      <c r="E25" s="40">
        <v>93</v>
      </c>
      <c r="F25" s="39" t="s">
        <v>118</v>
      </c>
      <c r="G25" s="40">
        <v>85</v>
      </c>
      <c r="H25" s="39" t="s">
        <v>118</v>
      </c>
      <c r="I25" s="40">
        <v>77</v>
      </c>
      <c r="J25" s="39"/>
      <c r="K25" s="39" t="s">
        <v>57</v>
      </c>
      <c r="L25" s="40">
        <v>39</v>
      </c>
      <c r="M25" s="39" t="s">
        <v>46</v>
      </c>
      <c r="N25" s="40">
        <v>51</v>
      </c>
      <c r="O25" s="39" t="s">
        <v>48</v>
      </c>
      <c r="P25" s="40">
        <v>38</v>
      </c>
      <c r="Q25" s="39" t="s">
        <v>46</v>
      </c>
      <c r="R25" s="34" t="s">
        <v>467</v>
      </c>
      <c r="S25" s="39">
        <v>383</v>
      </c>
      <c r="T25">
        <v>345</v>
      </c>
      <c r="U25">
        <v>69</v>
      </c>
      <c r="V25" s="39">
        <v>34</v>
      </c>
    </row>
    <row r="26" spans="1:22">
      <c r="A26" s="39" t="s">
        <v>43</v>
      </c>
      <c r="B26" s="39">
        <v>16644507</v>
      </c>
      <c r="C26" s="39" t="s">
        <v>50</v>
      </c>
      <c r="D26" s="39" t="s">
        <v>150</v>
      </c>
      <c r="E26" s="40">
        <v>84</v>
      </c>
      <c r="F26" s="39" t="s">
        <v>42</v>
      </c>
      <c r="G26" s="40">
        <v>91</v>
      </c>
      <c r="H26" s="39" t="s">
        <v>118</v>
      </c>
      <c r="I26" s="40">
        <v>88</v>
      </c>
      <c r="J26" s="39"/>
      <c r="K26" s="39" t="s">
        <v>104</v>
      </c>
      <c r="L26" s="40">
        <v>41</v>
      </c>
      <c r="M26" s="39" t="s">
        <v>46</v>
      </c>
      <c r="N26" s="40">
        <v>67</v>
      </c>
      <c r="O26" s="39" t="s">
        <v>57</v>
      </c>
      <c r="P26" s="40">
        <v>40</v>
      </c>
      <c r="Q26" s="39" t="s">
        <v>46</v>
      </c>
      <c r="R26" s="34" t="s">
        <v>467</v>
      </c>
      <c r="S26" s="39">
        <v>411</v>
      </c>
      <c r="T26">
        <v>371</v>
      </c>
      <c r="U26">
        <v>74.2</v>
      </c>
      <c r="V26" s="39">
        <v>16</v>
      </c>
    </row>
    <row r="27" spans="1:22">
      <c r="A27" s="39" t="s">
        <v>43</v>
      </c>
      <c r="B27" s="39">
        <v>16644508</v>
      </c>
      <c r="C27" s="39" t="s">
        <v>37</v>
      </c>
      <c r="D27" s="39" t="s">
        <v>155</v>
      </c>
      <c r="E27" s="40">
        <v>74</v>
      </c>
      <c r="F27" s="39" t="s">
        <v>57</v>
      </c>
      <c r="G27" s="40">
        <v>56</v>
      </c>
      <c r="H27" s="39" t="s">
        <v>48</v>
      </c>
      <c r="I27" s="40">
        <v>80</v>
      </c>
      <c r="J27" s="39"/>
      <c r="K27" s="39" t="s">
        <v>67</v>
      </c>
      <c r="L27" s="40">
        <v>31</v>
      </c>
      <c r="M27" s="39" t="s">
        <v>46</v>
      </c>
      <c r="N27" s="40">
        <v>52</v>
      </c>
      <c r="O27" s="39" t="s">
        <v>48</v>
      </c>
      <c r="P27" s="40">
        <v>31</v>
      </c>
      <c r="Q27" s="39" t="s">
        <v>46</v>
      </c>
      <c r="R27" s="34" t="s">
        <v>467</v>
      </c>
      <c r="S27" s="39">
        <v>324</v>
      </c>
      <c r="T27">
        <v>293</v>
      </c>
      <c r="U27">
        <v>58.6</v>
      </c>
      <c r="V27" s="39">
        <v>86</v>
      </c>
    </row>
    <row r="28" spans="1:22">
      <c r="A28" s="39" t="s">
        <v>61</v>
      </c>
      <c r="B28" s="39">
        <v>16644509</v>
      </c>
      <c r="C28" s="39" t="s">
        <v>50</v>
      </c>
      <c r="D28" s="39" t="s">
        <v>172</v>
      </c>
      <c r="E28" s="40">
        <v>86</v>
      </c>
      <c r="F28" s="39" t="s">
        <v>42</v>
      </c>
      <c r="G28" s="40">
        <v>81</v>
      </c>
      <c r="H28" s="39" t="s">
        <v>104</v>
      </c>
      <c r="I28" s="40">
        <v>80</v>
      </c>
      <c r="J28" s="39"/>
      <c r="K28" s="39" t="s">
        <v>67</v>
      </c>
      <c r="L28" s="40">
        <v>50</v>
      </c>
      <c r="M28" s="39" t="s">
        <v>48</v>
      </c>
      <c r="N28" s="40">
        <v>52</v>
      </c>
      <c r="O28" s="39" t="s">
        <v>48</v>
      </c>
      <c r="P28" s="40">
        <v>32</v>
      </c>
      <c r="Q28" s="39" t="s">
        <v>46</v>
      </c>
      <c r="R28" s="34" t="s">
        <v>467</v>
      </c>
      <c r="S28" s="39">
        <v>381</v>
      </c>
      <c r="T28">
        <v>349</v>
      </c>
      <c r="U28">
        <v>69.8</v>
      </c>
      <c r="V28" s="39">
        <v>27</v>
      </c>
    </row>
    <row r="29" spans="1:22">
      <c r="A29" s="39" t="s">
        <v>61</v>
      </c>
      <c r="B29" s="39">
        <v>16644510</v>
      </c>
      <c r="C29" s="39" t="s">
        <v>50</v>
      </c>
      <c r="D29" s="39" t="s">
        <v>175</v>
      </c>
      <c r="E29" s="40">
        <v>82</v>
      </c>
      <c r="F29" s="39" t="s">
        <v>67</v>
      </c>
      <c r="G29" s="40">
        <v>94</v>
      </c>
      <c r="H29" s="39" t="s">
        <v>118</v>
      </c>
      <c r="I29" s="40">
        <v>48</v>
      </c>
      <c r="J29" s="39"/>
      <c r="K29" s="39" t="s">
        <v>48</v>
      </c>
      <c r="L29" s="40">
        <v>87</v>
      </c>
      <c r="M29" s="39" t="s">
        <v>104</v>
      </c>
      <c r="N29" s="40">
        <v>69</v>
      </c>
      <c r="O29" s="39" t="s">
        <v>57</v>
      </c>
      <c r="P29" s="40">
        <v>40</v>
      </c>
      <c r="Q29" s="39" t="s">
        <v>46</v>
      </c>
      <c r="R29" s="34" t="s">
        <v>467</v>
      </c>
      <c r="S29" s="39">
        <v>420</v>
      </c>
      <c r="T29">
        <v>380</v>
      </c>
      <c r="U29">
        <v>76</v>
      </c>
      <c r="V29" s="39">
        <v>14</v>
      </c>
    </row>
    <row r="30" spans="1:22">
      <c r="A30" s="39" t="s">
        <v>61</v>
      </c>
      <c r="B30" s="39">
        <v>16644511</v>
      </c>
      <c r="C30" s="39" t="s">
        <v>37</v>
      </c>
      <c r="D30" s="39" t="s">
        <v>178</v>
      </c>
      <c r="E30" s="40">
        <v>79</v>
      </c>
      <c r="F30" s="39" t="s">
        <v>67</v>
      </c>
      <c r="G30" s="40">
        <v>85</v>
      </c>
      <c r="H30" s="39" t="s">
        <v>118</v>
      </c>
      <c r="I30" s="40">
        <v>49</v>
      </c>
      <c r="J30" s="39"/>
      <c r="K30" s="39" t="s">
        <v>48</v>
      </c>
      <c r="L30" s="40">
        <v>84</v>
      </c>
      <c r="M30" s="39" t="s">
        <v>42</v>
      </c>
      <c r="N30" s="40">
        <v>60</v>
      </c>
      <c r="O30" s="39" t="s">
        <v>65</v>
      </c>
      <c r="P30" s="40">
        <v>42</v>
      </c>
      <c r="Q30" s="39" t="s">
        <v>46</v>
      </c>
      <c r="R30" s="34" t="s">
        <v>467</v>
      </c>
      <c r="S30" s="39">
        <v>399</v>
      </c>
      <c r="T30">
        <v>357</v>
      </c>
      <c r="U30">
        <v>71.4</v>
      </c>
      <c r="V30" s="39">
        <v>24</v>
      </c>
    </row>
    <row r="31" spans="1:22">
      <c r="A31" t="s">
        <v>61</v>
      </c>
      <c r="B31">
        <v>16644512</v>
      </c>
      <c r="C31" t="s">
        <v>50</v>
      </c>
      <c r="D31" t="s">
        <v>181</v>
      </c>
      <c r="E31" s="62">
        <v>83</v>
      </c>
      <c r="F31" t="s">
        <v>67</v>
      </c>
      <c r="G31" s="62">
        <v>100</v>
      </c>
      <c r="H31" t="s">
        <v>118</v>
      </c>
      <c r="I31" s="62">
        <v>86</v>
      </c>
      <c r="K31" t="s">
        <v>104</v>
      </c>
      <c r="L31" s="62">
        <v>80</v>
      </c>
      <c r="M31" t="s">
        <v>65</v>
      </c>
      <c r="N31" s="62">
        <v>63</v>
      </c>
      <c r="O31" t="s">
        <v>65</v>
      </c>
      <c r="P31" s="62">
        <v>78</v>
      </c>
      <c r="Q31" t="s">
        <v>57</v>
      </c>
      <c r="R31" s="34" t="s">
        <v>468</v>
      </c>
      <c r="S31" s="39">
        <v>490</v>
      </c>
      <c r="T31">
        <v>427</v>
      </c>
      <c r="U31">
        <v>85.4</v>
      </c>
      <c r="V31" s="39">
        <v>2</v>
      </c>
    </row>
    <row r="32" spans="1:22">
      <c r="A32" t="s">
        <v>61</v>
      </c>
      <c r="B32">
        <v>16644513</v>
      </c>
      <c r="C32" t="s">
        <v>50</v>
      </c>
      <c r="D32" t="s">
        <v>187</v>
      </c>
      <c r="E32" s="62">
        <v>59</v>
      </c>
      <c r="F32" t="s">
        <v>79</v>
      </c>
      <c r="G32" s="62">
        <v>60</v>
      </c>
      <c r="H32" t="s">
        <v>65</v>
      </c>
      <c r="I32" s="62">
        <v>65</v>
      </c>
      <c r="K32" t="s">
        <v>79</v>
      </c>
      <c r="L32" s="62">
        <v>65</v>
      </c>
      <c r="M32" t="s">
        <v>48</v>
      </c>
      <c r="N32" s="62">
        <v>50</v>
      </c>
      <c r="O32" t="s">
        <v>48</v>
      </c>
      <c r="P32" s="62">
        <v>62</v>
      </c>
      <c r="Q32" t="s">
        <v>79</v>
      </c>
      <c r="R32" s="34" t="s">
        <v>468</v>
      </c>
      <c r="S32" s="39">
        <v>361</v>
      </c>
      <c r="T32">
        <v>311</v>
      </c>
      <c r="U32">
        <v>62.2</v>
      </c>
      <c r="V32" s="39">
        <v>68</v>
      </c>
    </row>
    <row r="33" spans="1:22">
      <c r="A33" t="s">
        <v>61</v>
      </c>
      <c r="B33">
        <v>16644514</v>
      </c>
      <c r="C33" t="s">
        <v>50</v>
      </c>
      <c r="D33" t="s">
        <v>191</v>
      </c>
      <c r="E33" s="62">
        <v>62</v>
      </c>
      <c r="F33" t="s">
        <v>79</v>
      </c>
      <c r="G33" s="62">
        <v>49</v>
      </c>
      <c r="H33" t="s">
        <v>48</v>
      </c>
      <c r="I33" s="62">
        <v>66</v>
      </c>
      <c r="K33" t="s">
        <v>65</v>
      </c>
      <c r="L33" s="62">
        <v>73</v>
      </c>
      <c r="M33" t="s">
        <v>79</v>
      </c>
      <c r="N33" s="62">
        <v>54</v>
      </c>
      <c r="O33" t="s">
        <v>79</v>
      </c>
      <c r="P33" s="62">
        <v>61</v>
      </c>
      <c r="Q33" t="s">
        <v>79</v>
      </c>
      <c r="R33" s="34" t="s">
        <v>468</v>
      </c>
      <c r="S33" s="39">
        <v>365</v>
      </c>
      <c r="T33">
        <v>316</v>
      </c>
      <c r="U33">
        <v>63.2</v>
      </c>
      <c r="V33" s="39">
        <v>64</v>
      </c>
    </row>
    <row r="34" spans="1:22">
      <c r="A34" t="s">
        <v>61</v>
      </c>
      <c r="B34">
        <v>16644515</v>
      </c>
      <c r="C34" t="s">
        <v>50</v>
      </c>
      <c r="D34" t="s">
        <v>196</v>
      </c>
      <c r="E34" s="62">
        <v>58</v>
      </c>
      <c r="F34" t="s">
        <v>79</v>
      </c>
      <c r="G34" s="62">
        <v>68</v>
      </c>
      <c r="H34" t="s">
        <v>57</v>
      </c>
      <c r="I34" s="62">
        <v>75</v>
      </c>
      <c r="K34" t="s">
        <v>67</v>
      </c>
      <c r="L34" s="62">
        <v>61</v>
      </c>
      <c r="M34" t="s">
        <v>48</v>
      </c>
      <c r="N34" s="62">
        <v>51</v>
      </c>
      <c r="O34" t="s">
        <v>48</v>
      </c>
      <c r="P34" s="62">
        <v>56</v>
      </c>
      <c r="Q34" t="s">
        <v>48</v>
      </c>
      <c r="R34" s="34" t="s">
        <v>468</v>
      </c>
      <c r="S34" s="39">
        <v>369</v>
      </c>
      <c r="T34">
        <v>318</v>
      </c>
      <c r="U34">
        <v>63.6</v>
      </c>
      <c r="V34" s="39">
        <v>61</v>
      </c>
    </row>
    <row r="35" spans="1:22">
      <c r="A35" t="s">
        <v>61</v>
      </c>
      <c r="B35">
        <v>16644516</v>
      </c>
      <c r="C35" t="s">
        <v>50</v>
      </c>
      <c r="D35" t="s">
        <v>199</v>
      </c>
      <c r="E35" s="62">
        <v>67</v>
      </c>
      <c r="F35" t="s">
        <v>65</v>
      </c>
      <c r="G35" s="62">
        <v>49</v>
      </c>
      <c r="H35" t="s">
        <v>48</v>
      </c>
      <c r="I35" s="62">
        <v>72</v>
      </c>
      <c r="K35" t="s">
        <v>57</v>
      </c>
      <c r="L35" s="62">
        <v>66</v>
      </c>
      <c r="M35" t="s">
        <v>48</v>
      </c>
      <c r="N35" s="62">
        <v>61</v>
      </c>
      <c r="O35" t="s">
        <v>65</v>
      </c>
      <c r="P35" s="62">
        <v>57</v>
      </c>
      <c r="Q35" t="s">
        <v>48</v>
      </c>
      <c r="R35" s="34" t="s">
        <v>468</v>
      </c>
      <c r="S35" s="39">
        <v>372</v>
      </c>
      <c r="T35">
        <v>323</v>
      </c>
      <c r="U35">
        <v>64.6</v>
      </c>
      <c r="V35" s="39">
        <v>56</v>
      </c>
    </row>
    <row r="36" spans="1:22">
      <c r="A36" t="s">
        <v>61</v>
      </c>
      <c r="B36">
        <v>16644517</v>
      </c>
      <c r="C36" t="s">
        <v>37</v>
      </c>
      <c r="D36" t="s">
        <v>203</v>
      </c>
      <c r="E36" s="62">
        <v>61</v>
      </c>
      <c r="F36" t="s">
        <v>79</v>
      </c>
      <c r="G36" s="62">
        <v>46</v>
      </c>
      <c r="H36" t="s">
        <v>48</v>
      </c>
      <c r="I36" s="62">
        <v>67</v>
      </c>
      <c r="K36" t="s">
        <v>65</v>
      </c>
      <c r="L36" s="62">
        <v>68</v>
      </c>
      <c r="M36" t="s">
        <v>48</v>
      </c>
      <c r="N36" s="62">
        <v>49</v>
      </c>
      <c r="O36" t="s">
        <v>48</v>
      </c>
      <c r="P36" s="62">
        <v>56</v>
      </c>
      <c r="Q36" t="s">
        <v>48</v>
      </c>
      <c r="R36" s="34" t="s">
        <v>468</v>
      </c>
      <c r="S36" s="39">
        <v>347</v>
      </c>
      <c r="T36">
        <v>301</v>
      </c>
      <c r="U36">
        <v>60.2</v>
      </c>
      <c r="V36" s="39">
        <v>76</v>
      </c>
    </row>
    <row r="37" spans="1:22">
      <c r="A37" t="s">
        <v>61</v>
      </c>
      <c r="B37">
        <v>16644518</v>
      </c>
      <c r="C37" t="s">
        <v>37</v>
      </c>
      <c r="D37" t="s">
        <v>207</v>
      </c>
      <c r="E37" s="62">
        <v>70</v>
      </c>
      <c r="F37" t="s">
        <v>65</v>
      </c>
      <c r="G37" s="62">
        <v>48</v>
      </c>
      <c r="H37" t="s">
        <v>48</v>
      </c>
      <c r="I37" s="62">
        <v>65</v>
      </c>
      <c r="K37" t="s">
        <v>79</v>
      </c>
      <c r="L37" s="62">
        <v>74</v>
      </c>
      <c r="M37" t="s">
        <v>79</v>
      </c>
      <c r="N37" s="62">
        <v>54</v>
      </c>
      <c r="O37" t="s">
        <v>79</v>
      </c>
      <c r="P37" s="62">
        <v>70</v>
      </c>
      <c r="Q37" t="s">
        <v>65</v>
      </c>
      <c r="R37" s="34" t="s">
        <v>468</v>
      </c>
      <c r="S37" s="39">
        <v>381</v>
      </c>
      <c r="T37">
        <v>333</v>
      </c>
      <c r="U37">
        <v>66.6</v>
      </c>
      <c r="V37" s="39">
        <v>45</v>
      </c>
    </row>
    <row r="38" spans="1:22">
      <c r="A38" t="s">
        <v>61</v>
      </c>
      <c r="B38">
        <v>16644519</v>
      </c>
      <c r="C38" t="s">
        <v>50</v>
      </c>
      <c r="D38" t="s">
        <v>210</v>
      </c>
      <c r="E38" s="62">
        <v>63</v>
      </c>
      <c r="F38" t="s">
        <v>79</v>
      </c>
      <c r="G38" s="62">
        <v>59</v>
      </c>
      <c r="H38" t="s">
        <v>65</v>
      </c>
      <c r="I38" s="62">
        <v>72</v>
      </c>
      <c r="K38" t="s">
        <v>57</v>
      </c>
      <c r="L38" s="62">
        <v>63</v>
      </c>
      <c r="M38" t="s">
        <v>48</v>
      </c>
      <c r="N38" s="62">
        <v>49</v>
      </c>
      <c r="O38" t="s">
        <v>48</v>
      </c>
      <c r="P38" s="62">
        <v>57</v>
      </c>
      <c r="Q38" t="s">
        <v>48</v>
      </c>
      <c r="R38" s="34" t="s">
        <v>468</v>
      </c>
      <c r="S38" s="39">
        <v>363</v>
      </c>
      <c r="T38">
        <v>314</v>
      </c>
      <c r="U38">
        <v>62.8</v>
      </c>
      <c r="V38" s="39">
        <v>66</v>
      </c>
    </row>
    <row r="39" spans="1:22">
      <c r="A39" t="s">
        <v>61</v>
      </c>
      <c r="B39">
        <v>16644520</v>
      </c>
      <c r="C39" t="s">
        <v>37</v>
      </c>
      <c r="D39" t="s">
        <v>213</v>
      </c>
      <c r="E39" s="62">
        <v>73</v>
      </c>
      <c r="F39" t="s">
        <v>65</v>
      </c>
      <c r="G39" s="62">
        <v>46</v>
      </c>
      <c r="H39" t="s">
        <v>48</v>
      </c>
      <c r="I39" s="62">
        <v>74</v>
      </c>
      <c r="K39" t="s">
        <v>67</v>
      </c>
      <c r="L39" s="62">
        <v>66</v>
      </c>
      <c r="M39" t="s">
        <v>48</v>
      </c>
      <c r="N39" s="62">
        <v>77</v>
      </c>
      <c r="O39" t="s">
        <v>42</v>
      </c>
      <c r="P39" s="62">
        <v>59</v>
      </c>
      <c r="Q39" t="s">
        <v>48</v>
      </c>
      <c r="R39" s="34" t="s">
        <v>468</v>
      </c>
      <c r="S39" s="39">
        <v>395</v>
      </c>
      <c r="T39">
        <v>349</v>
      </c>
      <c r="U39">
        <v>69.8</v>
      </c>
      <c r="V39" s="39">
        <v>27</v>
      </c>
    </row>
    <row r="40" spans="1:22">
      <c r="A40" t="s">
        <v>61</v>
      </c>
      <c r="B40">
        <v>16644521</v>
      </c>
      <c r="C40" t="s">
        <v>50</v>
      </c>
      <c r="D40" t="s">
        <v>218</v>
      </c>
      <c r="E40" s="62">
        <v>52</v>
      </c>
      <c r="F40" t="s">
        <v>48</v>
      </c>
      <c r="G40" s="62">
        <v>66</v>
      </c>
      <c r="H40" t="s">
        <v>57</v>
      </c>
      <c r="I40" s="62">
        <v>60</v>
      </c>
      <c r="K40" t="s">
        <v>79</v>
      </c>
      <c r="L40" s="62">
        <v>64</v>
      </c>
      <c r="M40" t="s">
        <v>48</v>
      </c>
      <c r="N40" s="62">
        <v>50</v>
      </c>
      <c r="O40" t="s">
        <v>48</v>
      </c>
      <c r="P40" s="62">
        <v>64</v>
      </c>
      <c r="Q40" t="s">
        <v>79</v>
      </c>
      <c r="R40" s="34" t="s">
        <v>468</v>
      </c>
      <c r="S40" s="39">
        <v>356</v>
      </c>
      <c r="T40">
        <v>306</v>
      </c>
      <c r="U40">
        <v>61.2</v>
      </c>
      <c r="V40" s="39">
        <v>72</v>
      </c>
    </row>
    <row r="41" spans="1:22">
      <c r="A41" t="s">
        <v>61</v>
      </c>
      <c r="B41">
        <v>16644522</v>
      </c>
      <c r="C41" t="s">
        <v>50</v>
      </c>
      <c r="D41" t="s">
        <v>221</v>
      </c>
      <c r="E41" s="62">
        <v>63</v>
      </c>
      <c r="F41" t="s">
        <v>79</v>
      </c>
      <c r="G41" s="62">
        <v>53</v>
      </c>
      <c r="H41" t="s">
        <v>79</v>
      </c>
      <c r="I41" s="62">
        <v>73</v>
      </c>
      <c r="K41" t="s">
        <v>57</v>
      </c>
      <c r="L41" s="62">
        <v>52</v>
      </c>
      <c r="M41" t="s">
        <v>48</v>
      </c>
      <c r="N41" s="62">
        <v>49</v>
      </c>
      <c r="O41" t="s">
        <v>48</v>
      </c>
      <c r="P41" s="62">
        <v>50</v>
      </c>
      <c r="Q41" t="s">
        <v>48</v>
      </c>
      <c r="R41" s="34" t="s">
        <v>468</v>
      </c>
      <c r="S41" s="39">
        <v>340</v>
      </c>
      <c r="T41">
        <v>291</v>
      </c>
      <c r="U41">
        <v>58.2</v>
      </c>
      <c r="V41" s="39">
        <v>88</v>
      </c>
    </row>
    <row r="42" spans="1:22">
      <c r="A42" t="s">
        <v>61</v>
      </c>
      <c r="B42">
        <v>16644523</v>
      </c>
      <c r="C42" t="s">
        <v>50</v>
      </c>
      <c r="D42" t="s">
        <v>224</v>
      </c>
      <c r="E42" s="62">
        <v>63</v>
      </c>
      <c r="F42" t="s">
        <v>79</v>
      </c>
      <c r="G42" s="62">
        <v>59</v>
      </c>
      <c r="H42" t="s">
        <v>48</v>
      </c>
      <c r="I42" s="62">
        <v>67</v>
      </c>
      <c r="K42" t="s">
        <v>65</v>
      </c>
      <c r="L42" s="62">
        <v>67</v>
      </c>
      <c r="M42" t="s">
        <v>48</v>
      </c>
      <c r="N42" s="62">
        <v>48</v>
      </c>
      <c r="O42" t="s">
        <v>48</v>
      </c>
      <c r="P42" s="62">
        <v>31</v>
      </c>
      <c r="Q42" t="s">
        <v>46</v>
      </c>
      <c r="R42" s="34" t="s">
        <v>468</v>
      </c>
      <c r="S42" s="39">
        <v>335</v>
      </c>
      <c r="T42">
        <v>304</v>
      </c>
      <c r="U42">
        <v>60.8</v>
      </c>
      <c r="V42" s="39">
        <v>73</v>
      </c>
    </row>
    <row r="43" spans="1:22">
      <c r="A43" t="s">
        <v>61</v>
      </c>
      <c r="B43">
        <v>16644524</v>
      </c>
      <c r="C43" t="s">
        <v>50</v>
      </c>
      <c r="D43" t="s">
        <v>229</v>
      </c>
      <c r="E43" s="62">
        <v>57</v>
      </c>
      <c r="F43" t="s">
        <v>79</v>
      </c>
      <c r="G43" s="62">
        <v>80</v>
      </c>
      <c r="H43" t="s">
        <v>104</v>
      </c>
      <c r="I43" s="62">
        <v>77</v>
      </c>
      <c r="K43" t="s">
        <v>42</v>
      </c>
      <c r="L43" s="62">
        <v>77</v>
      </c>
      <c r="M43" t="s">
        <v>65</v>
      </c>
      <c r="N43" s="62">
        <v>62</v>
      </c>
      <c r="O43" t="s">
        <v>65</v>
      </c>
      <c r="P43" s="62">
        <v>69</v>
      </c>
      <c r="Q43" t="s">
        <v>65</v>
      </c>
      <c r="R43" s="34" t="s">
        <v>468</v>
      </c>
      <c r="S43" s="39">
        <v>422</v>
      </c>
      <c r="T43">
        <v>365</v>
      </c>
      <c r="U43">
        <v>73</v>
      </c>
      <c r="V43" s="39">
        <v>19</v>
      </c>
    </row>
    <row r="44" spans="1:22">
      <c r="A44" t="s">
        <v>61</v>
      </c>
      <c r="B44">
        <v>16644525</v>
      </c>
      <c r="C44" t="s">
        <v>50</v>
      </c>
      <c r="D44" t="s">
        <v>232</v>
      </c>
      <c r="E44" s="62">
        <v>73</v>
      </c>
      <c r="F44" t="s">
        <v>65</v>
      </c>
      <c r="G44" s="62">
        <v>70</v>
      </c>
      <c r="H44" t="s">
        <v>67</v>
      </c>
      <c r="I44" s="62">
        <v>67</v>
      </c>
      <c r="K44" t="s">
        <v>65</v>
      </c>
      <c r="L44" s="62">
        <v>65</v>
      </c>
      <c r="M44" t="s">
        <v>48</v>
      </c>
      <c r="N44" s="62">
        <v>50</v>
      </c>
      <c r="O44" t="s">
        <v>48</v>
      </c>
      <c r="P44" s="62">
        <v>50</v>
      </c>
      <c r="Q44" t="s">
        <v>48</v>
      </c>
      <c r="R44" s="34" t="s">
        <v>468</v>
      </c>
      <c r="S44" s="39">
        <v>375</v>
      </c>
      <c r="T44">
        <v>325</v>
      </c>
      <c r="U44">
        <v>65</v>
      </c>
      <c r="V44" s="39">
        <v>53</v>
      </c>
    </row>
    <row r="45" spans="1:22">
      <c r="A45" t="s">
        <v>61</v>
      </c>
      <c r="B45">
        <v>16644526</v>
      </c>
      <c r="C45" t="s">
        <v>50</v>
      </c>
      <c r="D45" t="s">
        <v>235</v>
      </c>
      <c r="E45" s="62">
        <v>75</v>
      </c>
      <c r="F45" t="s">
        <v>57</v>
      </c>
      <c r="G45" s="62">
        <v>62</v>
      </c>
      <c r="H45" t="s">
        <v>79</v>
      </c>
      <c r="I45" s="62">
        <v>59</v>
      </c>
      <c r="K45" t="s">
        <v>48</v>
      </c>
      <c r="L45" s="62">
        <v>66</v>
      </c>
      <c r="M45" t="s">
        <v>48</v>
      </c>
      <c r="N45" s="62">
        <v>52</v>
      </c>
      <c r="O45" t="s">
        <v>48</v>
      </c>
      <c r="P45" s="62">
        <v>55</v>
      </c>
      <c r="Q45" t="s">
        <v>48</v>
      </c>
      <c r="R45" s="34" t="s">
        <v>468</v>
      </c>
      <c r="S45" s="39">
        <v>369</v>
      </c>
      <c r="T45">
        <v>317</v>
      </c>
      <c r="U45">
        <v>63.4</v>
      </c>
      <c r="V45" s="39">
        <v>62</v>
      </c>
    </row>
    <row r="46" spans="1:22">
      <c r="A46" t="s">
        <v>61</v>
      </c>
      <c r="B46">
        <v>16644527</v>
      </c>
      <c r="C46" t="s">
        <v>50</v>
      </c>
      <c r="D46" t="s">
        <v>239</v>
      </c>
      <c r="E46" s="62">
        <v>50</v>
      </c>
      <c r="F46" t="s">
        <v>48</v>
      </c>
      <c r="G46" s="62">
        <v>45</v>
      </c>
      <c r="H46" t="s">
        <v>48</v>
      </c>
      <c r="I46" s="62">
        <v>68</v>
      </c>
      <c r="K46" t="s">
        <v>65</v>
      </c>
      <c r="L46" s="62">
        <v>64</v>
      </c>
      <c r="M46" t="s">
        <v>48</v>
      </c>
      <c r="N46" s="62">
        <v>50</v>
      </c>
      <c r="O46" t="s">
        <v>48</v>
      </c>
      <c r="P46" s="62">
        <v>51</v>
      </c>
      <c r="Q46" t="s">
        <v>48</v>
      </c>
      <c r="R46" s="34" t="s">
        <v>468</v>
      </c>
      <c r="S46" s="39">
        <v>328</v>
      </c>
      <c r="T46">
        <v>283</v>
      </c>
      <c r="U46">
        <v>56.6</v>
      </c>
      <c r="V46" s="39">
        <v>95</v>
      </c>
    </row>
    <row r="47" spans="1:22">
      <c r="A47" t="s">
        <v>61</v>
      </c>
      <c r="B47">
        <v>16644528</v>
      </c>
      <c r="C47" t="s">
        <v>50</v>
      </c>
      <c r="D47" t="s">
        <v>242</v>
      </c>
      <c r="E47" s="62">
        <v>73</v>
      </c>
      <c r="F47" t="s">
        <v>65</v>
      </c>
      <c r="G47" s="62">
        <v>57</v>
      </c>
      <c r="H47" t="s">
        <v>79</v>
      </c>
      <c r="I47" s="62">
        <v>70</v>
      </c>
      <c r="K47" t="s">
        <v>57</v>
      </c>
      <c r="L47" s="62">
        <v>66</v>
      </c>
      <c r="M47" t="s">
        <v>48</v>
      </c>
      <c r="N47" s="62">
        <v>54</v>
      </c>
      <c r="O47" t="s">
        <v>79</v>
      </c>
      <c r="P47" s="62">
        <v>68</v>
      </c>
      <c r="Q47" t="s">
        <v>65</v>
      </c>
      <c r="R47" s="34" t="s">
        <v>468</v>
      </c>
      <c r="S47" s="39">
        <v>388</v>
      </c>
      <c r="T47">
        <v>334</v>
      </c>
      <c r="U47">
        <v>66.8</v>
      </c>
      <c r="V47" s="39">
        <v>43</v>
      </c>
    </row>
    <row r="48" spans="1:22">
      <c r="A48" t="s">
        <v>61</v>
      </c>
      <c r="B48">
        <v>16644529</v>
      </c>
      <c r="C48" t="s">
        <v>37</v>
      </c>
      <c r="D48" t="s">
        <v>245</v>
      </c>
      <c r="E48" s="62">
        <v>72</v>
      </c>
      <c r="F48" t="s">
        <v>65</v>
      </c>
      <c r="G48" s="62">
        <v>64</v>
      </c>
      <c r="H48" t="s">
        <v>57</v>
      </c>
      <c r="I48" s="62">
        <v>70</v>
      </c>
      <c r="K48" t="s">
        <v>65</v>
      </c>
      <c r="L48" s="62">
        <v>73</v>
      </c>
      <c r="M48" t="s">
        <v>65</v>
      </c>
      <c r="N48" s="62">
        <v>68</v>
      </c>
      <c r="O48" t="s">
        <v>65</v>
      </c>
      <c r="P48" s="62">
        <v>37</v>
      </c>
      <c r="Q48" t="s">
        <v>46</v>
      </c>
      <c r="R48" s="34" t="s">
        <v>469</v>
      </c>
      <c r="S48" s="39">
        <v>384</v>
      </c>
      <c r="T48">
        <v>347</v>
      </c>
      <c r="U48">
        <v>69.4</v>
      </c>
      <c r="V48" s="39">
        <v>30</v>
      </c>
    </row>
    <row r="49" spans="1:22">
      <c r="A49" t="s">
        <v>61</v>
      </c>
      <c r="B49">
        <v>16644530</v>
      </c>
      <c r="C49" t="s">
        <v>37</v>
      </c>
      <c r="D49" t="s">
        <v>248</v>
      </c>
      <c r="E49" s="62">
        <v>77</v>
      </c>
      <c r="F49" t="s">
        <v>57</v>
      </c>
      <c r="G49" s="62">
        <v>75</v>
      </c>
      <c r="H49" t="s">
        <v>42</v>
      </c>
      <c r="I49" s="62">
        <v>78</v>
      </c>
      <c r="K49" t="s">
        <v>67</v>
      </c>
      <c r="L49" s="62">
        <v>78</v>
      </c>
      <c r="M49" t="s">
        <v>57</v>
      </c>
      <c r="N49" s="62">
        <v>54</v>
      </c>
      <c r="O49" t="s">
        <v>65</v>
      </c>
      <c r="P49" s="62">
        <v>81</v>
      </c>
      <c r="Q49" t="s">
        <v>67</v>
      </c>
      <c r="R49" s="34" t="s">
        <v>469</v>
      </c>
      <c r="S49" s="39">
        <v>443</v>
      </c>
      <c r="T49">
        <v>389</v>
      </c>
      <c r="U49">
        <v>77.8</v>
      </c>
      <c r="V49" s="39">
        <v>11</v>
      </c>
    </row>
    <row r="50" spans="1:22">
      <c r="A50" t="s">
        <v>61</v>
      </c>
      <c r="B50">
        <v>16644531</v>
      </c>
      <c r="C50" t="s">
        <v>37</v>
      </c>
      <c r="D50" t="s">
        <v>252</v>
      </c>
      <c r="E50" s="62">
        <v>69</v>
      </c>
      <c r="F50" t="s">
        <v>65</v>
      </c>
      <c r="G50" s="62">
        <v>66</v>
      </c>
      <c r="H50" t="s">
        <v>57</v>
      </c>
      <c r="I50" s="62">
        <v>72</v>
      </c>
      <c r="K50" t="s">
        <v>65</v>
      </c>
      <c r="L50" s="62">
        <v>65</v>
      </c>
      <c r="M50" t="s">
        <v>79</v>
      </c>
      <c r="N50" s="62">
        <v>44</v>
      </c>
      <c r="O50" t="s">
        <v>48</v>
      </c>
      <c r="P50" s="62">
        <v>76</v>
      </c>
      <c r="Q50" t="s">
        <v>57</v>
      </c>
      <c r="R50" s="34" t="s">
        <v>469</v>
      </c>
      <c r="S50" s="39">
        <v>392</v>
      </c>
      <c r="T50">
        <v>348</v>
      </c>
      <c r="U50">
        <v>69.6</v>
      </c>
      <c r="V50" s="39">
        <v>29</v>
      </c>
    </row>
    <row r="51" spans="1:22">
      <c r="A51" t="s">
        <v>61</v>
      </c>
      <c r="B51">
        <v>16644532</v>
      </c>
      <c r="C51" t="s">
        <v>50</v>
      </c>
      <c r="D51" t="s">
        <v>255</v>
      </c>
      <c r="E51" s="62">
        <v>63</v>
      </c>
      <c r="F51" t="s">
        <v>79</v>
      </c>
      <c r="G51" s="62">
        <v>64</v>
      </c>
      <c r="H51" t="s">
        <v>57</v>
      </c>
      <c r="I51" s="62">
        <v>54</v>
      </c>
      <c r="K51" t="s">
        <v>48</v>
      </c>
      <c r="L51" s="62">
        <v>55</v>
      </c>
      <c r="M51" t="s">
        <v>48</v>
      </c>
      <c r="N51" s="62">
        <v>39</v>
      </c>
      <c r="O51" t="s">
        <v>48</v>
      </c>
      <c r="P51" s="62">
        <v>58</v>
      </c>
      <c r="Q51" t="s">
        <v>48</v>
      </c>
      <c r="R51" s="34" t="s">
        <v>469</v>
      </c>
      <c r="S51" s="39">
        <v>333</v>
      </c>
      <c r="T51">
        <v>294</v>
      </c>
      <c r="U51">
        <v>58.8</v>
      </c>
      <c r="V51" s="39">
        <v>85</v>
      </c>
    </row>
    <row r="52" spans="1:22">
      <c r="A52" t="s">
        <v>61</v>
      </c>
      <c r="B52">
        <v>16644533</v>
      </c>
      <c r="C52" t="s">
        <v>37</v>
      </c>
      <c r="D52" t="s">
        <v>259</v>
      </c>
      <c r="E52" s="62">
        <v>63</v>
      </c>
      <c r="F52" t="s">
        <v>79</v>
      </c>
      <c r="G52" s="62">
        <v>47</v>
      </c>
      <c r="H52" t="s">
        <v>48</v>
      </c>
      <c r="I52" s="62">
        <v>63</v>
      </c>
      <c r="K52" t="s">
        <v>79</v>
      </c>
      <c r="L52" s="62">
        <v>58</v>
      </c>
      <c r="M52" t="s">
        <v>48</v>
      </c>
      <c r="N52" s="62">
        <v>46</v>
      </c>
      <c r="O52" t="s">
        <v>48</v>
      </c>
      <c r="P52" s="62">
        <v>52</v>
      </c>
      <c r="Q52" t="s">
        <v>48</v>
      </c>
      <c r="R52" s="34" t="s">
        <v>469</v>
      </c>
      <c r="S52" s="39">
        <v>329</v>
      </c>
      <c r="T52">
        <v>283</v>
      </c>
      <c r="U52">
        <v>56.6</v>
      </c>
      <c r="V52" s="39">
        <v>95</v>
      </c>
    </row>
    <row r="53" spans="1:22">
      <c r="A53" t="s">
        <v>61</v>
      </c>
      <c r="B53">
        <v>16644534</v>
      </c>
      <c r="C53" t="s">
        <v>37</v>
      </c>
      <c r="D53" t="s">
        <v>263</v>
      </c>
      <c r="E53" s="62">
        <v>68</v>
      </c>
      <c r="F53" t="s">
        <v>65</v>
      </c>
      <c r="G53" s="62">
        <v>61</v>
      </c>
      <c r="H53" t="s">
        <v>65</v>
      </c>
      <c r="I53" s="62">
        <v>79</v>
      </c>
      <c r="K53" t="s">
        <v>67</v>
      </c>
      <c r="L53" s="62">
        <v>69</v>
      </c>
      <c r="M53" t="s">
        <v>79</v>
      </c>
      <c r="N53" s="62">
        <v>46</v>
      </c>
      <c r="O53" t="s">
        <v>48</v>
      </c>
      <c r="P53" s="62">
        <v>67</v>
      </c>
      <c r="Q53" t="s">
        <v>79</v>
      </c>
      <c r="R53" s="34" t="s">
        <v>469</v>
      </c>
      <c r="S53" s="39">
        <v>390</v>
      </c>
      <c r="T53">
        <v>344</v>
      </c>
      <c r="U53">
        <v>68.8</v>
      </c>
      <c r="V53" s="39">
        <v>38</v>
      </c>
    </row>
    <row r="54" spans="1:22">
      <c r="A54" t="s">
        <v>61</v>
      </c>
      <c r="B54">
        <v>16644535</v>
      </c>
      <c r="C54" t="s">
        <v>37</v>
      </c>
      <c r="D54" t="s">
        <v>266</v>
      </c>
      <c r="E54" s="62">
        <v>44</v>
      </c>
      <c r="F54" t="s">
        <v>48</v>
      </c>
      <c r="G54" s="62">
        <v>49</v>
      </c>
      <c r="H54" t="s">
        <v>48</v>
      </c>
      <c r="I54" s="62">
        <v>58</v>
      </c>
      <c r="K54" t="s">
        <v>48</v>
      </c>
      <c r="L54" s="62">
        <v>57</v>
      </c>
      <c r="M54" t="s">
        <v>48</v>
      </c>
      <c r="N54" s="62">
        <v>54</v>
      </c>
      <c r="O54" t="s">
        <v>48</v>
      </c>
      <c r="P54" s="62">
        <v>28</v>
      </c>
      <c r="Q54" t="s">
        <v>46</v>
      </c>
      <c r="R54" s="34" t="s">
        <v>469</v>
      </c>
      <c r="S54" s="39">
        <v>290</v>
      </c>
      <c r="T54">
        <v>262</v>
      </c>
      <c r="U54">
        <v>52.4</v>
      </c>
      <c r="V54" s="39">
        <v>103</v>
      </c>
    </row>
    <row r="55" spans="1:22">
      <c r="A55" t="s">
        <v>61</v>
      </c>
      <c r="B55">
        <v>16644536</v>
      </c>
      <c r="C55" t="s">
        <v>37</v>
      </c>
      <c r="D55" t="s">
        <v>269</v>
      </c>
      <c r="E55" s="62">
        <v>64</v>
      </c>
      <c r="F55" t="s">
        <v>79</v>
      </c>
      <c r="G55" s="62">
        <v>62</v>
      </c>
      <c r="H55" t="s">
        <v>65</v>
      </c>
      <c r="I55" s="62">
        <v>67</v>
      </c>
      <c r="K55" t="s">
        <v>79</v>
      </c>
      <c r="L55" s="62">
        <v>71</v>
      </c>
      <c r="M55" t="s">
        <v>65</v>
      </c>
      <c r="N55" s="62">
        <v>42</v>
      </c>
      <c r="O55" t="s">
        <v>48</v>
      </c>
      <c r="P55" s="62">
        <v>65</v>
      </c>
      <c r="Q55" t="s">
        <v>79</v>
      </c>
      <c r="R55" s="34" t="s">
        <v>469</v>
      </c>
      <c r="S55" s="39">
        <v>371</v>
      </c>
      <c r="T55">
        <v>329</v>
      </c>
      <c r="U55">
        <v>65.8</v>
      </c>
      <c r="V55" s="39">
        <v>49</v>
      </c>
    </row>
    <row r="56" spans="1:22">
      <c r="A56" t="s">
        <v>61</v>
      </c>
      <c r="B56">
        <v>16644537</v>
      </c>
      <c r="C56" t="s">
        <v>37</v>
      </c>
      <c r="D56" t="s">
        <v>273</v>
      </c>
      <c r="E56" s="62">
        <v>68</v>
      </c>
      <c r="F56" t="s">
        <v>65</v>
      </c>
      <c r="G56" s="62">
        <v>65</v>
      </c>
      <c r="H56" t="s">
        <v>57</v>
      </c>
      <c r="I56" s="62">
        <v>56</v>
      </c>
      <c r="K56" t="s">
        <v>48</v>
      </c>
      <c r="L56" s="62">
        <v>61</v>
      </c>
      <c r="M56" t="s">
        <v>48</v>
      </c>
      <c r="N56" s="62">
        <v>42</v>
      </c>
      <c r="O56" t="s">
        <v>48</v>
      </c>
      <c r="P56" s="62">
        <v>58</v>
      </c>
      <c r="Q56" t="s">
        <v>48</v>
      </c>
      <c r="R56" s="34" t="s">
        <v>469</v>
      </c>
      <c r="S56" s="39">
        <v>350</v>
      </c>
      <c r="T56">
        <v>308</v>
      </c>
      <c r="U56">
        <v>61.6</v>
      </c>
      <c r="V56" s="39">
        <v>70</v>
      </c>
    </row>
    <row r="57" spans="1:22">
      <c r="A57" t="s">
        <v>61</v>
      </c>
      <c r="B57">
        <v>16644538</v>
      </c>
      <c r="C57" t="s">
        <v>37</v>
      </c>
      <c r="D57" t="s">
        <v>276</v>
      </c>
      <c r="E57" s="62">
        <v>67</v>
      </c>
      <c r="F57" t="s">
        <v>65</v>
      </c>
      <c r="G57" s="62">
        <v>48</v>
      </c>
      <c r="H57" t="s">
        <v>48</v>
      </c>
      <c r="I57" s="62">
        <v>62</v>
      </c>
      <c r="K57" t="s">
        <v>79</v>
      </c>
      <c r="L57" s="62">
        <v>61</v>
      </c>
      <c r="M57" t="s">
        <v>48</v>
      </c>
      <c r="N57" s="62">
        <v>62</v>
      </c>
      <c r="O57" t="s">
        <v>79</v>
      </c>
      <c r="P57" s="62">
        <v>31</v>
      </c>
      <c r="Q57" t="s">
        <v>46</v>
      </c>
      <c r="R57" s="34" t="s">
        <v>469</v>
      </c>
      <c r="S57" s="39">
        <v>331</v>
      </c>
      <c r="T57">
        <v>300</v>
      </c>
      <c r="U57">
        <v>60</v>
      </c>
      <c r="V57" s="39">
        <v>78</v>
      </c>
    </row>
    <row r="58" spans="1:22">
      <c r="A58" t="s">
        <v>61</v>
      </c>
      <c r="B58">
        <v>16644539</v>
      </c>
      <c r="C58" t="s">
        <v>37</v>
      </c>
      <c r="D58" t="s">
        <v>280</v>
      </c>
      <c r="E58" s="62">
        <v>73</v>
      </c>
      <c r="F58" t="s">
        <v>65</v>
      </c>
      <c r="G58" s="62">
        <v>61</v>
      </c>
      <c r="H58" t="s">
        <v>65</v>
      </c>
      <c r="I58" s="62">
        <v>66</v>
      </c>
      <c r="K58" t="s">
        <v>79</v>
      </c>
      <c r="L58" s="62">
        <v>72</v>
      </c>
      <c r="M58" t="s">
        <v>65</v>
      </c>
      <c r="N58" s="62">
        <v>49</v>
      </c>
      <c r="O58" t="s">
        <v>79</v>
      </c>
      <c r="P58" s="62">
        <v>55</v>
      </c>
      <c r="Q58" t="s">
        <v>48</v>
      </c>
      <c r="R58" s="34" t="s">
        <v>469</v>
      </c>
      <c r="S58" s="39">
        <v>376</v>
      </c>
      <c r="T58">
        <v>327</v>
      </c>
      <c r="U58">
        <v>65.4</v>
      </c>
      <c r="V58" s="39">
        <v>51</v>
      </c>
    </row>
    <row r="59" spans="1:22">
      <c r="A59" t="s">
        <v>61</v>
      </c>
      <c r="B59">
        <v>16644540</v>
      </c>
      <c r="C59" t="s">
        <v>50</v>
      </c>
      <c r="D59" t="s">
        <v>283</v>
      </c>
      <c r="E59" s="62">
        <v>84</v>
      </c>
      <c r="F59" t="s">
        <v>42</v>
      </c>
      <c r="G59" s="62">
        <v>62</v>
      </c>
      <c r="H59" t="s">
        <v>65</v>
      </c>
      <c r="I59" s="62">
        <v>71</v>
      </c>
      <c r="K59" t="s">
        <v>65</v>
      </c>
      <c r="L59" s="62">
        <v>64</v>
      </c>
      <c r="M59" t="s">
        <v>48</v>
      </c>
      <c r="N59" s="62">
        <v>49</v>
      </c>
      <c r="O59" t="s">
        <v>79</v>
      </c>
      <c r="P59" s="62">
        <v>64</v>
      </c>
      <c r="Q59" t="s">
        <v>79</v>
      </c>
      <c r="R59" s="34" t="s">
        <v>469</v>
      </c>
      <c r="S59" s="39">
        <v>394</v>
      </c>
      <c r="T59">
        <v>345</v>
      </c>
      <c r="U59">
        <v>69</v>
      </c>
      <c r="V59" s="39">
        <v>34</v>
      </c>
    </row>
    <row r="60" spans="1:22">
      <c r="A60" t="s">
        <v>61</v>
      </c>
      <c r="B60">
        <v>16644541</v>
      </c>
      <c r="C60" t="s">
        <v>37</v>
      </c>
      <c r="D60" t="s">
        <v>285</v>
      </c>
      <c r="E60" s="62">
        <v>76</v>
      </c>
      <c r="F60" t="s">
        <v>57</v>
      </c>
      <c r="G60" s="62">
        <v>62</v>
      </c>
      <c r="H60" t="s">
        <v>65</v>
      </c>
      <c r="I60" s="62">
        <v>77</v>
      </c>
      <c r="K60" t="s">
        <v>67</v>
      </c>
      <c r="L60" s="62">
        <v>70</v>
      </c>
      <c r="M60" t="s">
        <v>79</v>
      </c>
      <c r="N60" s="62">
        <v>47</v>
      </c>
      <c r="O60" t="s">
        <v>48</v>
      </c>
      <c r="P60" s="62">
        <v>75</v>
      </c>
      <c r="Q60" t="s">
        <v>57</v>
      </c>
      <c r="R60" s="34" t="s">
        <v>469</v>
      </c>
      <c r="S60" s="39">
        <v>407</v>
      </c>
      <c r="T60">
        <v>360</v>
      </c>
      <c r="U60">
        <v>72</v>
      </c>
      <c r="V60" s="39">
        <v>20</v>
      </c>
    </row>
    <row r="61" spans="1:22">
      <c r="A61" t="s">
        <v>61</v>
      </c>
      <c r="B61">
        <v>16644542</v>
      </c>
      <c r="C61" t="s">
        <v>37</v>
      </c>
      <c r="D61" t="s">
        <v>289</v>
      </c>
      <c r="E61" s="62">
        <v>68</v>
      </c>
      <c r="F61" t="s">
        <v>65</v>
      </c>
      <c r="G61" s="62">
        <v>70</v>
      </c>
      <c r="H61" t="s">
        <v>67</v>
      </c>
      <c r="I61" s="62">
        <v>69</v>
      </c>
      <c r="K61" t="s">
        <v>65</v>
      </c>
      <c r="L61" s="62">
        <v>76</v>
      </c>
      <c r="M61" t="s">
        <v>57</v>
      </c>
      <c r="N61" s="62">
        <v>50</v>
      </c>
      <c r="O61" t="s">
        <v>79</v>
      </c>
      <c r="P61" s="62">
        <v>61</v>
      </c>
      <c r="Q61" t="s">
        <v>79</v>
      </c>
      <c r="R61" s="34" t="s">
        <v>469</v>
      </c>
      <c r="S61" s="39">
        <v>394</v>
      </c>
      <c r="T61">
        <v>344</v>
      </c>
      <c r="U61">
        <v>68.8</v>
      </c>
      <c r="V61" s="39">
        <v>38</v>
      </c>
    </row>
    <row r="62" spans="1:22">
      <c r="A62" t="s">
        <v>61</v>
      </c>
      <c r="B62">
        <v>16644543</v>
      </c>
      <c r="C62" t="s">
        <v>37</v>
      </c>
      <c r="D62" t="s">
        <v>292</v>
      </c>
      <c r="E62" s="62">
        <v>55</v>
      </c>
      <c r="F62" t="s">
        <v>48</v>
      </c>
      <c r="G62" s="62">
        <v>82</v>
      </c>
      <c r="H62" t="s">
        <v>57</v>
      </c>
      <c r="I62" s="62">
        <v>60</v>
      </c>
      <c r="K62" t="s">
        <v>57</v>
      </c>
      <c r="L62" s="62">
        <v>42</v>
      </c>
      <c r="M62" t="s">
        <v>48</v>
      </c>
      <c r="N62" s="62">
        <v>65</v>
      </c>
      <c r="O62" t="s">
        <v>57</v>
      </c>
      <c r="P62" s="62">
        <v>47</v>
      </c>
      <c r="Q62" t="s">
        <v>48</v>
      </c>
      <c r="R62" s="34" t="s">
        <v>470</v>
      </c>
      <c r="S62" s="39">
        <v>351</v>
      </c>
      <c r="T62">
        <v>309</v>
      </c>
      <c r="U62">
        <v>61.8</v>
      </c>
      <c r="V62" s="39">
        <v>69</v>
      </c>
    </row>
    <row r="63" spans="1:22">
      <c r="A63" t="s">
        <v>61</v>
      </c>
      <c r="B63">
        <v>16644544</v>
      </c>
      <c r="C63" t="s">
        <v>37</v>
      </c>
      <c r="D63" t="s">
        <v>296</v>
      </c>
      <c r="E63" s="62">
        <v>70</v>
      </c>
      <c r="F63" t="s">
        <v>65</v>
      </c>
      <c r="G63" s="62">
        <v>66</v>
      </c>
      <c r="H63" t="s">
        <v>57</v>
      </c>
      <c r="I63" s="62">
        <v>58</v>
      </c>
      <c r="K63" t="s">
        <v>65</v>
      </c>
      <c r="L63" s="62">
        <v>57</v>
      </c>
      <c r="M63" t="s">
        <v>65</v>
      </c>
      <c r="N63" s="62">
        <v>69</v>
      </c>
      <c r="O63" t="s">
        <v>57</v>
      </c>
      <c r="P63" s="62">
        <v>62</v>
      </c>
      <c r="Q63" t="s">
        <v>57</v>
      </c>
      <c r="R63" s="34" t="s">
        <v>470</v>
      </c>
      <c r="S63" s="39">
        <v>382</v>
      </c>
      <c r="T63">
        <v>325</v>
      </c>
      <c r="U63">
        <v>65</v>
      </c>
      <c r="V63" s="39">
        <v>53</v>
      </c>
    </row>
    <row r="64" spans="1:22">
      <c r="A64" t="s">
        <v>61</v>
      </c>
      <c r="B64">
        <v>16644545</v>
      </c>
      <c r="C64" t="s">
        <v>50</v>
      </c>
      <c r="D64" t="s">
        <v>300</v>
      </c>
      <c r="E64" s="62">
        <v>82</v>
      </c>
      <c r="F64" t="s">
        <v>67</v>
      </c>
      <c r="G64" s="62">
        <v>85</v>
      </c>
      <c r="H64" t="s">
        <v>118</v>
      </c>
      <c r="I64" s="62">
        <v>56</v>
      </c>
      <c r="K64" t="s">
        <v>65</v>
      </c>
      <c r="L64" s="62">
        <v>72</v>
      </c>
      <c r="M64" t="s">
        <v>42</v>
      </c>
      <c r="N64" s="62">
        <v>74</v>
      </c>
      <c r="O64" t="s">
        <v>67</v>
      </c>
      <c r="P64" s="62">
        <v>56</v>
      </c>
      <c r="Q64" t="s">
        <v>65</v>
      </c>
      <c r="R64" s="34" t="s">
        <v>470</v>
      </c>
      <c r="S64" s="39">
        <v>425</v>
      </c>
      <c r="T64">
        <v>369</v>
      </c>
      <c r="U64">
        <v>73.8</v>
      </c>
      <c r="V64" s="39">
        <v>18</v>
      </c>
    </row>
    <row r="65" spans="1:22">
      <c r="A65" t="s">
        <v>61</v>
      </c>
      <c r="B65">
        <v>16644546</v>
      </c>
      <c r="C65" t="s">
        <v>50</v>
      </c>
      <c r="D65" t="s">
        <v>303</v>
      </c>
      <c r="E65" s="62">
        <v>69</v>
      </c>
      <c r="F65" t="s">
        <v>65</v>
      </c>
      <c r="G65" s="62">
        <v>73</v>
      </c>
      <c r="H65" t="s">
        <v>42</v>
      </c>
      <c r="I65" s="62">
        <v>59</v>
      </c>
      <c r="K65" t="s">
        <v>65</v>
      </c>
      <c r="L65" s="62">
        <v>49</v>
      </c>
      <c r="M65" t="s">
        <v>79</v>
      </c>
      <c r="N65" s="62">
        <v>65</v>
      </c>
      <c r="O65" t="s">
        <v>57</v>
      </c>
      <c r="P65" s="62">
        <v>51</v>
      </c>
      <c r="Q65" t="s">
        <v>79</v>
      </c>
      <c r="R65" s="34" t="s">
        <v>470</v>
      </c>
      <c r="S65" s="39">
        <v>366</v>
      </c>
      <c r="T65">
        <v>317</v>
      </c>
      <c r="U65">
        <v>63.4</v>
      </c>
      <c r="V65" s="39">
        <v>62</v>
      </c>
    </row>
    <row r="66" spans="1:22">
      <c r="A66" t="s">
        <v>61</v>
      </c>
      <c r="B66">
        <v>16644547</v>
      </c>
      <c r="C66" t="s">
        <v>50</v>
      </c>
      <c r="D66" t="s">
        <v>306</v>
      </c>
      <c r="E66" s="62">
        <v>79</v>
      </c>
      <c r="F66" t="s">
        <v>67</v>
      </c>
      <c r="G66" s="62">
        <v>78</v>
      </c>
      <c r="H66" t="s">
        <v>104</v>
      </c>
      <c r="I66" s="62">
        <v>70</v>
      </c>
      <c r="K66" t="s">
        <v>67</v>
      </c>
      <c r="L66" s="62">
        <v>50</v>
      </c>
      <c r="M66" t="s">
        <v>79</v>
      </c>
      <c r="N66" s="62">
        <v>78</v>
      </c>
      <c r="O66" t="s">
        <v>42</v>
      </c>
      <c r="P66" s="62">
        <v>54</v>
      </c>
      <c r="Q66" t="s">
        <v>65</v>
      </c>
      <c r="R66" s="34" t="s">
        <v>470</v>
      </c>
      <c r="S66" s="39">
        <v>409</v>
      </c>
      <c r="T66">
        <v>359</v>
      </c>
      <c r="U66">
        <v>71.8</v>
      </c>
      <c r="V66" s="39">
        <v>22</v>
      </c>
    </row>
    <row r="67" spans="1:22">
      <c r="A67" t="s">
        <v>61</v>
      </c>
      <c r="B67">
        <v>16644548</v>
      </c>
      <c r="C67" t="s">
        <v>50</v>
      </c>
      <c r="D67" t="s">
        <v>308</v>
      </c>
      <c r="E67" s="62">
        <v>79</v>
      </c>
      <c r="F67" t="s">
        <v>67</v>
      </c>
      <c r="G67" s="62">
        <v>64</v>
      </c>
      <c r="H67" t="s">
        <v>57</v>
      </c>
      <c r="I67" s="62">
        <v>54</v>
      </c>
      <c r="K67" t="s">
        <v>65</v>
      </c>
      <c r="L67" s="62">
        <v>47</v>
      </c>
      <c r="M67" t="s">
        <v>79</v>
      </c>
      <c r="N67" s="62">
        <v>51</v>
      </c>
      <c r="O67" t="s">
        <v>48</v>
      </c>
      <c r="P67" s="62">
        <v>47</v>
      </c>
      <c r="Q67" t="s">
        <v>48</v>
      </c>
      <c r="R67" s="34" t="s">
        <v>470</v>
      </c>
      <c r="S67" s="39">
        <v>342</v>
      </c>
      <c r="T67">
        <v>295</v>
      </c>
      <c r="U67">
        <v>59</v>
      </c>
      <c r="V67" s="39">
        <v>83</v>
      </c>
    </row>
    <row r="68" spans="1:22">
      <c r="A68" t="s">
        <v>61</v>
      </c>
      <c r="B68">
        <v>16644549</v>
      </c>
      <c r="C68" t="s">
        <v>37</v>
      </c>
      <c r="D68" t="s">
        <v>311</v>
      </c>
      <c r="E68" s="62">
        <v>78</v>
      </c>
      <c r="F68" t="s">
        <v>57</v>
      </c>
      <c r="G68" s="62">
        <v>72</v>
      </c>
      <c r="H68" t="s">
        <v>67</v>
      </c>
      <c r="I68" s="62">
        <v>58</v>
      </c>
      <c r="K68" t="s">
        <v>65</v>
      </c>
      <c r="L68" s="62">
        <v>65</v>
      </c>
      <c r="M68" t="s">
        <v>67</v>
      </c>
      <c r="N68" s="62">
        <v>72</v>
      </c>
      <c r="O68" t="s">
        <v>67</v>
      </c>
      <c r="P68" s="62">
        <v>52</v>
      </c>
      <c r="Q68" t="s">
        <v>79</v>
      </c>
      <c r="R68" s="34" t="s">
        <v>470</v>
      </c>
      <c r="S68" s="39">
        <v>397</v>
      </c>
      <c r="T68">
        <v>345</v>
      </c>
      <c r="U68">
        <v>69</v>
      </c>
      <c r="V68" s="39">
        <v>34</v>
      </c>
    </row>
    <row r="69" spans="1:22">
      <c r="A69" t="s">
        <v>61</v>
      </c>
      <c r="B69">
        <v>16644550</v>
      </c>
      <c r="C69" t="s">
        <v>37</v>
      </c>
      <c r="D69" t="s">
        <v>314</v>
      </c>
      <c r="E69" s="62">
        <v>56</v>
      </c>
      <c r="F69" t="s">
        <v>48</v>
      </c>
      <c r="G69" s="62">
        <v>64</v>
      </c>
      <c r="H69" t="s">
        <v>57</v>
      </c>
      <c r="I69" s="62">
        <v>37</v>
      </c>
      <c r="K69" t="s">
        <v>48</v>
      </c>
      <c r="L69" s="62">
        <v>54</v>
      </c>
      <c r="M69" t="s">
        <v>65</v>
      </c>
      <c r="N69" s="62">
        <v>53</v>
      </c>
      <c r="O69" t="s">
        <v>79</v>
      </c>
      <c r="P69" s="62">
        <v>47</v>
      </c>
      <c r="Q69" t="s">
        <v>48</v>
      </c>
      <c r="R69" s="34" t="s">
        <v>470</v>
      </c>
      <c r="S69" s="39">
        <v>311</v>
      </c>
      <c r="T69">
        <v>274</v>
      </c>
      <c r="U69">
        <v>54.8</v>
      </c>
      <c r="V69" s="39">
        <v>101</v>
      </c>
    </row>
    <row r="70" spans="1:22">
      <c r="A70" t="s">
        <v>61</v>
      </c>
      <c r="B70">
        <v>16644551</v>
      </c>
      <c r="C70" t="s">
        <v>50</v>
      </c>
      <c r="D70" t="s">
        <v>317</v>
      </c>
      <c r="E70" s="62">
        <v>92</v>
      </c>
      <c r="F70" t="s">
        <v>118</v>
      </c>
      <c r="G70" s="62">
        <v>86</v>
      </c>
      <c r="H70" t="s">
        <v>118</v>
      </c>
      <c r="I70" s="62">
        <v>49</v>
      </c>
      <c r="K70" t="s">
        <v>79</v>
      </c>
      <c r="L70" s="62">
        <v>80</v>
      </c>
      <c r="M70" t="s">
        <v>104</v>
      </c>
      <c r="N70" s="62">
        <v>75</v>
      </c>
      <c r="O70" t="s">
        <v>67</v>
      </c>
      <c r="P70" s="62">
        <v>66</v>
      </c>
      <c r="Q70" t="s">
        <v>67</v>
      </c>
      <c r="R70" s="34" t="s">
        <v>470</v>
      </c>
      <c r="S70" s="39">
        <v>448</v>
      </c>
      <c r="T70">
        <v>399</v>
      </c>
      <c r="U70">
        <v>79.8</v>
      </c>
      <c r="V70" s="39">
        <v>6</v>
      </c>
    </row>
    <row r="71" spans="1:22">
      <c r="A71" t="s">
        <v>61</v>
      </c>
      <c r="B71">
        <v>16644552</v>
      </c>
      <c r="C71" t="s">
        <v>50</v>
      </c>
      <c r="D71" t="s">
        <v>320</v>
      </c>
      <c r="E71" s="62">
        <v>83</v>
      </c>
      <c r="F71" t="s">
        <v>67</v>
      </c>
      <c r="G71" s="62">
        <v>72</v>
      </c>
      <c r="H71" t="s">
        <v>67</v>
      </c>
      <c r="I71" s="62">
        <v>55</v>
      </c>
      <c r="K71" t="s">
        <v>65</v>
      </c>
      <c r="L71" s="62">
        <v>50</v>
      </c>
      <c r="M71" t="s">
        <v>79</v>
      </c>
      <c r="N71" s="62">
        <v>60</v>
      </c>
      <c r="O71" t="s">
        <v>65</v>
      </c>
      <c r="P71" s="62">
        <v>49</v>
      </c>
      <c r="Q71" t="s">
        <v>79</v>
      </c>
      <c r="R71" s="34" t="s">
        <v>470</v>
      </c>
      <c r="S71" s="39">
        <v>369</v>
      </c>
      <c r="T71">
        <v>320</v>
      </c>
      <c r="U71">
        <v>64</v>
      </c>
      <c r="V71" s="39">
        <v>58</v>
      </c>
    </row>
    <row r="72" spans="1:22">
      <c r="A72" t="s">
        <v>61</v>
      </c>
      <c r="B72">
        <v>16644553</v>
      </c>
      <c r="C72" t="s">
        <v>37</v>
      </c>
      <c r="D72" t="s">
        <v>323</v>
      </c>
      <c r="E72" s="62">
        <v>56</v>
      </c>
      <c r="F72" t="s">
        <v>48</v>
      </c>
      <c r="G72" s="62">
        <v>46</v>
      </c>
      <c r="H72" t="s">
        <v>48</v>
      </c>
      <c r="I72" s="62">
        <v>49</v>
      </c>
      <c r="K72" t="s">
        <v>79</v>
      </c>
      <c r="L72" s="62">
        <v>46</v>
      </c>
      <c r="M72" t="s">
        <v>48</v>
      </c>
      <c r="N72" s="62">
        <v>51</v>
      </c>
      <c r="O72" t="s">
        <v>48</v>
      </c>
      <c r="P72" s="62">
        <v>46</v>
      </c>
      <c r="Q72" t="s">
        <v>48</v>
      </c>
      <c r="R72" s="34" t="s">
        <v>470</v>
      </c>
      <c r="S72" s="39">
        <v>294</v>
      </c>
      <c r="T72">
        <v>248</v>
      </c>
      <c r="U72">
        <v>49.6</v>
      </c>
      <c r="V72" s="39">
        <v>105</v>
      </c>
    </row>
    <row r="73" spans="1:22">
      <c r="A73" t="s">
        <v>61</v>
      </c>
      <c r="B73">
        <v>16644554</v>
      </c>
      <c r="C73" t="s">
        <v>50</v>
      </c>
      <c r="D73" t="s">
        <v>327</v>
      </c>
      <c r="E73" s="62">
        <v>82</v>
      </c>
      <c r="F73" t="s">
        <v>67</v>
      </c>
      <c r="G73" s="62">
        <v>75</v>
      </c>
      <c r="H73" t="s">
        <v>42</v>
      </c>
      <c r="I73" s="62">
        <v>48</v>
      </c>
      <c r="K73" t="s">
        <v>79</v>
      </c>
      <c r="L73" s="62">
        <v>46</v>
      </c>
      <c r="M73" t="s">
        <v>48</v>
      </c>
      <c r="N73" s="62">
        <v>67</v>
      </c>
      <c r="O73" t="s">
        <v>57</v>
      </c>
      <c r="P73" s="62">
        <v>57</v>
      </c>
      <c r="Q73" t="s">
        <v>65</v>
      </c>
      <c r="R73" s="34" t="s">
        <v>470</v>
      </c>
      <c r="S73" s="39">
        <v>375</v>
      </c>
      <c r="T73">
        <v>329</v>
      </c>
      <c r="U73">
        <v>65.8</v>
      </c>
      <c r="V73" s="39">
        <v>49</v>
      </c>
    </row>
    <row r="74" spans="1:22">
      <c r="A74" t="s">
        <v>61</v>
      </c>
      <c r="B74">
        <v>16644555</v>
      </c>
      <c r="C74" t="s">
        <v>37</v>
      </c>
      <c r="D74" t="s">
        <v>329</v>
      </c>
      <c r="E74" s="62">
        <v>85</v>
      </c>
      <c r="F74" t="s">
        <v>42</v>
      </c>
      <c r="G74" s="62">
        <v>77</v>
      </c>
      <c r="H74" t="s">
        <v>42</v>
      </c>
      <c r="I74" s="62">
        <v>72</v>
      </c>
      <c r="K74" t="s">
        <v>42</v>
      </c>
      <c r="L74" s="62">
        <v>68</v>
      </c>
      <c r="M74" t="s">
        <v>67</v>
      </c>
      <c r="N74" s="62">
        <v>78</v>
      </c>
      <c r="O74" t="s">
        <v>42</v>
      </c>
      <c r="P74" s="62">
        <v>51</v>
      </c>
      <c r="Q74" t="s">
        <v>79</v>
      </c>
      <c r="R74" s="34" t="s">
        <v>470</v>
      </c>
      <c r="S74" s="39">
        <v>431</v>
      </c>
      <c r="T74">
        <v>380</v>
      </c>
      <c r="U74">
        <v>76</v>
      </c>
      <c r="V74" s="39">
        <v>14</v>
      </c>
    </row>
    <row r="75" spans="1:22">
      <c r="A75" t="s">
        <v>61</v>
      </c>
      <c r="B75">
        <v>16644556</v>
      </c>
      <c r="C75" t="s">
        <v>50</v>
      </c>
      <c r="D75" t="s">
        <v>332</v>
      </c>
      <c r="E75" s="62">
        <v>56</v>
      </c>
      <c r="F75" t="s">
        <v>48</v>
      </c>
      <c r="G75" s="62">
        <v>72</v>
      </c>
      <c r="H75" t="s">
        <v>67</v>
      </c>
      <c r="I75" s="62">
        <v>40</v>
      </c>
      <c r="K75" t="s">
        <v>48</v>
      </c>
      <c r="L75" s="62">
        <v>62</v>
      </c>
      <c r="M75" t="s">
        <v>57</v>
      </c>
      <c r="N75" s="62">
        <v>53</v>
      </c>
      <c r="O75" t="s">
        <v>79</v>
      </c>
      <c r="P75" s="62">
        <v>46</v>
      </c>
      <c r="Q75" t="s">
        <v>48</v>
      </c>
      <c r="R75" s="34" t="s">
        <v>470</v>
      </c>
      <c r="S75" s="39">
        <v>329</v>
      </c>
      <c r="T75">
        <v>289</v>
      </c>
      <c r="U75">
        <v>57.8</v>
      </c>
      <c r="V75" s="39">
        <v>90</v>
      </c>
    </row>
    <row r="76" spans="1:22">
      <c r="A76" t="s">
        <v>61</v>
      </c>
      <c r="B76">
        <v>16644557</v>
      </c>
      <c r="C76" t="s">
        <v>37</v>
      </c>
      <c r="D76" t="s">
        <v>335</v>
      </c>
      <c r="E76" s="62">
        <v>43</v>
      </c>
      <c r="F76" t="s">
        <v>48</v>
      </c>
      <c r="G76" s="62">
        <v>57</v>
      </c>
      <c r="H76" t="s">
        <v>79</v>
      </c>
      <c r="I76" s="62">
        <v>38</v>
      </c>
      <c r="K76" t="s">
        <v>48</v>
      </c>
      <c r="L76" s="62">
        <v>43</v>
      </c>
      <c r="M76" t="s">
        <v>48</v>
      </c>
      <c r="N76" s="62">
        <v>50</v>
      </c>
      <c r="O76" t="s">
        <v>48</v>
      </c>
      <c r="P76" s="62">
        <v>43</v>
      </c>
      <c r="Q76" t="s">
        <v>48</v>
      </c>
      <c r="R76" s="34" t="s">
        <v>470</v>
      </c>
      <c r="S76" s="39">
        <v>274</v>
      </c>
      <c r="T76">
        <v>236</v>
      </c>
      <c r="U76">
        <v>47.2</v>
      </c>
      <c r="V76" s="39">
        <v>106</v>
      </c>
    </row>
    <row r="77" spans="1:22">
      <c r="A77" t="s">
        <v>61</v>
      </c>
      <c r="B77">
        <v>16644558</v>
      </c>
      <c r="C77" t="s">
        <v>50</v>
      </c>
      <c r="D77" t="s">
        <v>338</v>
      </c>
      <c r="E77" s="62">
        <v>77</v>
      </c>
      <c r="F77" t="s">
        <v>57</v>
      </c>
      <c r="G77" s="62">
        <v>79</v>
      </c>
      <c r="H77" t="s">
        <v>104</v>
      </c>
      <c r="I77" s="62">
        <v>51</v>
      </c>
      <c r="K77" t="s">
        <v>79</v>
      </c>
      <c r="L77" s="62">
        <v>48</v>
      </c>
      <c r="M77" t="s">
        <v>79</v>
      </c>
      <c r="N77" s="62">
        <v>58</v>
      </c>
      <c r="O77" t="s">
        <v>79</v>
      </c>
      <c r="P77" s="62">
        <v>45</v>
      </c>
      <c r="Q77" t="s">
        <v>48</v>
      </c>
      <c r="R77" s="34" t="s">
        <v>470</v>
      </c>
      <c r="S77" s="39">
        <v>358</v>
      </c>
      <c r="T77">
        <v>313</v>
      </c>
      <c r="U77">
        <v>62.6</v>
      </c>
      <c r="V77" s="39">
        <v>67</v>
      </c>
    </row>
    <row r="78" spans="1:22">
      <c r="A78" t="s">
        <v>61</v>
      </c>
      <c r="B78">
        <v>16644559</v>
      </c>
      <c r="C78" t="s">
        <v>37</v>
      </c>
      <c r="D78" t="s">
        <v>341</v>
      </c>
      <c r="E78" s="62">
        <v>71</v>
      </c>
      <c r="F78" t="s">
        <v>65</v>
      </c>
      <c r="G78" s="62">
        <v>74</v>
      </c>
      <c r="H78" t="s">
        <v>42</v>
      </c>
      <c r="I78" s="62">
        <v>39</v>
      </c>
      <c r="K78" t="s">
        <v>48</v>
      </c>
      <c r="L78" s="62">
        <v>56</v>
      </c>
      <c r="M78" t="s">
        <v>65</v>
      </c>
      <c r="N78" s="62">
        <v>69</v>
      </c>
      <c r="O78" t="s">
        <v>57</v>
      </c>
      <c r="P78" s="62">
        <v>50</v>
      </c>
      <c r="Q78" t="s">
        <v>79</v>
      </c>
      <c r="R78" s="34" t="s">
        <v>470</v>
      </c>
      <c r="S78" s="39">
        <v>359</v>
      </c>
      <c r="T78">
        <v>320</v>
      </c>
      <c r="U78">
        <v>64</v>
      </c>
      <c r="V78" s="39">
        <v>58</v>
      </c>
    </row>
    <row r="79" spans="1:22">
      <c r="A79" t="s">
        <v>61</v>
      </c>
      <c r="B79">
        <v>16644560</v>
      </c>
      <c r="C79" t="s">
        <v>50</v>
      </c>
      <c r="D79" t="s">
        <v>343</v>
      </c>
      <c r="E79" s="62">
        <v>83</v>
      </c>
      <c r="F79" t="s">
        <v>67</v>
      </c>
      <c r="G79" s="62">
        <v>89</v>
      </c>
      <c r="H79" t="s">
        <v>118</v>
      </c>
      <c r="I79" s="62">
        <v>82</v>
      </c>
      <c r="K79" t="s">
        <v>104</v>
      </c>
      <c r="L79" s="62">
        <v>83</v>
      </c>
      <c r="M79" t="s">
        <v>104</v>
      </c>
      <c r="N79" s="62">
        <v>79</v>
      </c>
      <c r="O79" t="s">
        <v>42</v>
      </c>
      <c r="P79" s="62">
        <v>78</v>
      </c>
      <c r="Q79" t="s">
        <v>104</v>
      </c>
      <c r="R79" s="34" t="s">
        <v>470</v>
      </c>
      <c r="S79" s="39">
        <v>494</v>
      </c>
      <c r="T79">
        <v>416</v>
      </c>
      <c r="U79">
        <v>83.2</v>
      </c>
      <c r="V79" s="39">
        <v>4</v>
      </c>
    </row>
    <row r="80" spans="1:22">
      <c r="A80" t="s">
        <v>61</v>
      </c>
      <c r="B80">
        <v>16644561</v>
      </c>
      <c r="C80" t="s">
        <v>50</v>
      </c>
      <c r="D80" t="s">
        <v>346</v>
      </c>
      <c r="E80" s="62">
        <v>83</v>
      </c>
      <c r="F80" t="s">
        <v>67</v>
      </c>
      <c r="G80" s="62">
        <v>83</v>
      </c>
      <c r="H80" t="s">
        <v>104</v>
      </c>
      <c r="I80" s="62">
        <v>75</v>
      </c>
      <c r="K80" t="s">
        <v>42</v>
      </c>
      <c r="L80" s="62">
        <v>58</v>
      </c>
      <c r="M80" t="s">
        <v>65</v>
      </c>
      <c r="N80" s="62">
        <v>82</v>
      </c>
      <c r="O80" t="s">
        <v>104</v>
      </c>
      <c r="P80" s="62">
        <v>65</v>
      </c>
      <c r="Q80" t="s">
        <v>67</v>
      </c>
      <c r="R80" s="34" t="s">
        <v>470</v>
      </c>
      <c r="S80" s="39">
        <v>446</v>
      </c>
      <c r="T80">
        <v>388</v>
      </c>
      <c r="U80">
        <v>77.6</v>
      </c>
      <c r="V80" s="39">
        <v>12</v>
      </c>
    </row>
    <row r="81" spans="1:22">
      <c r="A81" t="s">
        <v>61</v>
      </c>
      <c r="B81">
        <v>16644562</v>
      </c>
      <c r="C81" t="s">
        <v>50</v>
      </c>
      <c r="D81" t="s">
        <v>350</v>
      </c>
      <c r="E81" s="62">
        <v>80</v>
      </c>
      <c r="F81" t="s">
        <v>67</v>
      </c>
      <c r="G81" s="62">
        <v>72</v>
      </c>
      <c r="H81" t="s">
        <v>67</v>
      </c>
      <c r="I81" s="62">
        <v>46</v>
      </c>
      <c r="K81" t="s">
        <v>48</v>
      </c>
      <c r="L81" s="62">
        <v>44</v>
      </c>
      <c r="M81" t="s">
        <v>48</v>
      </c>
      <c r="N81" s="62">
        <v>62</v>
      </c>
      <c r="O81" t="s">
        <v>65</v>
      </c>
      <c r="P81" s="62">
        <v>31</v>
      </c>
      <c r="Q81" t="s">
        <v>46</v>
      </c>
      <c r="R81" s="34" t="s">
        <v>470</v>
      </c>
      <c r="S81" s="39">
        <v>335</v>
      </c>
      <c r="T81">
        <v>304</v>
      </c>
      <c r="U81">
        <v>60.8</v>
      </c>
      <c r="V81" s="39">
        <v>73</v>
      </c>
    </row>
    <row r="82" spans="1:22">
      <c r="A82" t="s">
        <v>61</v>
      </c>
      <c r="B82">
        <v>16644563</v>
      </c>
      <c r="C82" t="s">
        <v>50</v>
      </c>
      <c r="D82" t="s">
        <v>355</v>
      </c>
      <c r="E82" s="62">
        <v>56</v>
      </c>
      <c r="F82" t="s">
        <v>48</v>
      </c>
      <c r="G82" s="62">
        <v>82</v>
      </c>
      <c r="H82" t="s">
        <v>104</v>
      </c>
      <c r="I82" s="62">
        <v>58</v>
      </c>
      <c r="K82" t="s">
        <v>65</v>
      </c>
      <c r="L82" s="62">
        <v>48</v>
      </c>
      <c r="M82" t="s">
        <v>79</v>
      </c>
      <c r="N82" s="62">
        <v>54</v>
      </c>
      <c r="O82" t="s">
        <v>79</v>
      </c>
      <c r="P82" s="62">
        <v>43</v>
      </c>
      <c r="Q82" t="s">
        <v>48</v>
      </c>
      <c r="R82" s="34" t="s">
        <v>470</v>
      </c>
      <c r="S82" s="39">
        <v>341</v>
      </c>
      <c r="T82">
        <v>298</v>
      </c>
      <c r="U82">
        <v>59.6</v>
      </c>
      <c r="V82" s="39">
        <v>79</v>
      </c>
    </row>
    <row r="83" spans="1:22">
      <c r="A83" t="s">
        <v>61</v>
      </c>
      <c r="B83">
        <v>16644564</v>
      </c>
      <c r="C83" t="s">
        <v>50</v>
      </c>
      <c r="D83" t="s">
        <v>358</v>
      </c>
      <c r="E83" s="62">
        <v>79</v>
      </c>
      <c r="F83" t="s">
        <v>67</v>
      </c>
      <c r="G83" s="62">
        <v>93</v>
      </c>
      <c r="H83" t="s">
        <v>118</v>
      </c>
      <c r="I83" s="62">
        <v>75</v>
      </c>
      <c r="K83" t="s">
        <v>42</v>
      </c>
      <c r="L83" s="62">
        <v>69</v>
      </c>
      <c r="M83" t="s">
        <v>67</v>
      </c>
      <c r="N83" s="62">
        <v>79</v>
      </c>
      <c r="O83" t="s">
        <v>42</v>
      </c>
      <c r="P83" s="62">
        <v>71</v>
      </c>
      <c r="Q83" t="s">
        <v>42</v>
      </c>
      <c r="R83" s="34" t="s">
        <v>470</v>
      </c>
      <c r="S83" s="39">
        <v>466</v>
      </c>
      <c r="T83">
        <v>397</v>
      </c>
      <c r="U83">
        <v>79.4</v>
      </c>
      <c r="V83" s="39">
        <v>8</v>
      </c>
    </row>
    <row r="84" spans="1:22">
      <c r="A84" t="s">
        <v>61</v>
      </c>
      <c r="B84">
        <v>16644565</v>
      </c>
      <c r="C84" t="s">
        <v>50</v>
      </c>
      <c r="D84" t="s">
        <v>362</v>
      </c>
      <c r="E84" s="62">
        <v>63</v>
      </c>
      <c r="F84" t="s">
        <v>79</v>
      </c>
      <c r="G84" s="62">
        <v>56</v>
      </c>
      <c r="H84" t="s">
        <v>48</v>
      </c>
      <c r="I84" s="62">
        <v>56</v>
      </c>
      <c r="K84" t="s">
        <v>65</v>
      </c>
      <c r="L84" s="62">
        <v>52</v>
      </c>
      <c r="M84" t="s">
        <v>65</v>
      </c>
      <c r="N84" s="62">
        <v>49</v>
      </c>
      <c r="O84" t="s">
        <v>48</v>
      </c>
      <c r="P84" s="62">
        <v>25</v>
      </c>
      <c r="Q84" t="s">
        <v>46</v>
      </c>
      <c r="R84" s="34" t="s">
        <v>470</v>
      </c>
      <c r="S84" s="39">
        <v>301</v>
      </c>
      <c r="T84">
        <v>276</v>
      </c>
      <c r="U84">
        <v>55.2</v>
      </c>
      <c r="V84" s="39">
        <v>99</v>
      </c>
    </row>
    <row r="85" spans="1:22">
      <c r="A85" t="s">
        <v>61</v>
      </c>
      <c r="B85">
        <v>16644566</v>
      </c>
      <c r="C85" t="s">
        <v>50</v>
      </c>
      <c r="D85" t="s">
        <v>367</v>
      </c>
      <c r="E85" s="62">
        <v>69</v>
      </c>
      <c r="F85" t="s">
        <v>65</v>
      </c>
      <c r="G85" s="62">
        <v>59</v>
      </c>
      <c r="H85" t="s">
        <v>48</v>
      </c>
      <c r="I85" s="62">
        <v>52</v>
      </c>
      <c r="K85" t="s">
        <v>79</v>
      </c>
      <c r="L85" s="62">
        <v>53</v>
      </c>
      <c r="M85" t="s">
        <v>65</v>
      </c>
      <c r="N85" s="62">
        <v>51</v>
      </c>
      <c r="O85" t="s">
        <v>48</v>
      </c>
      <c r="P85" s="62">
        <v>47</v>
      </c>
      <c r="Q85" t="s">
        <v>48</v>
      </c>
      <c r="R85" s="34" t="s">
        <v>470</v>
      </c>
      <c r="S85" s="39">
        <v>331</v>
      </c>
      <c r="T85">
        <v>284</v>
      </c>
      <c r="U85">
        <v>56.8</v>
      </c>
      <c r="V85" s="39">
        <v>94</v>
      </c>
    </row>
    <row r="86" spans="1:22">
      <c r="A86" t="s">
        <v>61</v>
      </c>
      <c r="B86">
        <v>16644567</v>
      </c>
      <c r="C86" t="s">
        <v>50</v>
      </c>
      <c r="D86" t="s">
        <v>371</v>
      </c>
      <c r="E86" s="62">
        <v>79</v>
      </c>
      <c r="F86" t="s">
        <v>67</v>
      </c>
      <c r="G86" s="62">
        <v>66</v>
      </c>
      <c r="H86" t="s">
        <v>57</v>
      </c>
      <c r="I86" s="62">
        <v>53</v>
      </c>
      <c r="K86" t="s">
        <v>79</v>
      </c>
      <c r="L86" s="62">
        <v>61</v>
      </c>
      <c r="M86" t="s">
        <v>57</v>
      </c>
      <c r="N86" s="62">
        <v>75</v>
      </c>
      <c r="O86" t="s">
        <v>67</v>
      </c>
      <c r="P86" s="62">
        <v>45</v>
      </c>
      <c r="Q86" t="s">
        <v>48</v>
      </c>
      <c r="R86" s="34" t="s">
        <v>470</v>
      </c>
      <c r="S86" s="39">
        <v>379</v>
      </c>
      <c r="T86">
        <v>334</v>
      </c>
      <c r="U86">
        <v>66.8</v>
      </c>
      <c r="V86" s="39">
        <v>43</v>
      </c>
    </row>
    <row r="87" spans="1:22">
      <c r="A87" t="s">
        <v>61</v>
      </c>
      <c r="B87">
        <v>16644568</v>
      </c>
      <c r="C87" t="s">
        <v>50</v>
      </c>
      <c r="D87" t="s">
        <v>373</v>
      </c>
      <c r="E87" s="62">
        <v>61</v>
      </c>
      <c r="F87" t="s">
        <v>79</v>
      </c>
      <c r="G87" s="62">
        <v>57</v>
      </c>
      <c r="H87" t="s">
        <v>79</v>
      </c>
      <c r="I87" s="62">
        <v>41</v>
      </c>
      <c r="K87" t="s">
        <v>48</v>
      </c>
      <c r="L87" s="62">
        <v>43</v>
      </c>
      <c r="M87" t="s">
        <v>48</v>
      </c>
      <c r="N87" s="62">
        <v>50</v>
      </c>
      <c r="O87" t="s">
        <v>48</v>
      </c>
      <c r="P87" s="62">
        <v>51</v>
      </c>
      <c r="Q87" t="s">
        <v>79</v>
      </c>
      <c r="R87" s="34" t="s">
        <v>470</v>
      </c>
      <c r="S87" s="39">
        <v>303</v>
      </c>
      <c r="T87">
        <v>262</v>
      </c>
      <c r="U87">
        <v>52.4</v>
      </c>
      <c r="V87" s="39">
        <v>103</v>
      </c>
    </row>
    <row r="88" spans="1:22">
      <c r="A88" t="s">
        <v>61</v>
      </c>
      <c r="B88">
        <v>16644569</v>
      </c>
      <c r="C88" t="s">
        <v>37</v>
      </c>
      <c r="D88" t="s">
        <v>375</v>
      </c>
      <c r="E88" s="62">
        <v>76</v>
      </c>
      <c r="F88" t="s">
        <v>57</v>
      </c>
      <c r="G88" s="62">
        <v>76</v>
      </c>
      <c r="H88" t="s">
        <v>42</v>
      </c>
      <c r="I88" s="62">
        <v>52</v>
      </c>
      <c r="K88" t="s">
        <v>79</v>
      </c>
      <c r="L88" s="62">
        <v>54</v>
      </c>
      <c r="M88" t="s">
        <v>65</v>
      </c>
      <c r="N88" s="62">
        <v>81</v>
      </c>
      <c r="O88" t="s">
        <v>42</v>
      </c>
      <c r="P88" s="62">
        <v>53</v>
      </c>
      <c r="Q88" t="s">
        <v>65</v>
      </c>
      <c r="R88" s="34" t="s">
        <v>470</v>
      </c>
      <c r="S88" s="39">
        <v>392</v>
      </c>
      <c r="T88">
        <v>340</v>
      </c>
      <c r="U88">
        <v>68</v>
      </c>
      <c r="V88" s="39">
        <v>41</v>
      </c>
    </row>
    <row r="89" spans="1:22">
      <c r="A89" t="s">
        <v>61</v>
      </c>
      <c r="B89">
        <v>16644570</v>
      </c>
      <c r="C89" t="s">
        <v>50</v>
      </c>
      <c r="D89" t="s">
        <v>378</v>
      </c>
      <c r="E89" s="62">
        <v>77</v>
      </c>
      <c r="F89" t="s">
        <v>57</v>
      </c>
      <c r="G89" s="62">
        <v>75</v>
      </c>
      <c r="H89" t="s">
        <v>42</v>
      </c>
      <c r="I89" s="62">
        <v>52</v>
      </c>
      <c r="K89" t="s">
        <v>79</v>
      </c>
      <c r="L89" s="62">
        <v>74</v>
      </c>
      <c r="M89" t="s">
        <v>42</v>
      </c>
      <c r="N89" s="62">
        <v>75</v>
      </c>
      <c r="O89" t="s">
        <v>67</v>
      </c>
      <c r="P89" s="62">
        <v>57</v>
      </c>
      <c r="Q89" t="s">
        <v>65</v>
      </c>
      <c r="R89" s="34" t="s">
        <v>470</v>
      </c>
      <c r="S89" s="39">
        <v>410</v>
      </c>
      <c r="T89">
        <v>358</v>
      </c>
      <c r="U89">
        <v>71.6</v>
      </c>
      <c r="V89" s="39">
        <v>23</v>
      </c>
    </row>
    <row r="90" spans="1:22">
      <c r="A90" t="s">
        <v>61</v>
      </c>
      <c r="B90">
        <v>16644571</v>
      </c>
      <c r="C90" t="s">
        <v>37</v>
      </c>
      <c r="D90" t="s">
        <v>380</v>
      </c>
      <c r="E90" s="62">
        <v>48</v>
      </c>
      <c r="F90" t="s">
        <v>48</v>
      </c>
      <c r="G90" s="62">
        <v>68</v>
      </c>
      <c r="H90" t="s">
        <v>57</v>
      </c>
      <c r="I90" s="62">
        <v>40</v>
      </c>
      <c r="K90" t="s">
        <v>48</v>
      </c>
      <c r="L90" s="62">
        <v>61</v>
      </c>
      <c r="M90" t="s">
        <v>57</v>
      </c>
      <c r="N90" s="62">
        <v>53</v>
      </c>
      <c r="O90" t="s">
        <v>79</v>
      </c>
      <c r="P90" s="62">
        <v>63</v>
      </c>
      <c r="Q90" t="s">
        <v>57</v>
      </c>
      <c r="R90" s="34" t="s">
        <v>470</v>
      </c>
      <c r="S90" s="39">
        <v>333</v>
      </c>
      <c r="T90">
        <v>293</v>
      </c>
      <c r="U90">
        <v>58.6</v>
      </c>
      <c r="V90" s="39">
        <v>86</v>
      </c>
    </row>
    <row r="91" spans="1:22">
      <c r="A91" t="s">
        <v>61</v>
      </c>
      <c r="B91">
        <v>16644572</v>
      </c>
      <c r="C91" t="s">
        <v>50</v>
      </c>
      <c r="D91" t="s">
        <v>382</v>
      </c>
      <c r="E91" s="62">
        <v>73</v>
      </c>
      <c r="F91" t="s">
        <v>65</v>
      </c>
      <c r="G91" s="62">
        <v>81</v>
      </c>
      <c r="H91" t="s">
        <v>104</v>
      </c>
      <c r="I91" s="62">
        <v>43</v>
      </c>
      <c r="K91" t="s">
        <v>48</v>
      </c>
      <c r="L91" s="62">
        <v>48</v>
      </c>
      <c r="M91" t="s">
        <v>79</v>
      </c>
      <c r="N91" s="62">
        <v>61</v>
      </c>
      <c r="O91" t="s">
        <v>65</v>
      </c>
      <c r="P91" s="62">
        <v>57</v>
      </c>
      <c r="Q91" t="s">
        <v>48</v>
      </c>
      <c r="R91" s="34" t="s">
        <v>470</v>
      </c>
      <c r="S91" s="39">
        <v>363</v>
      </c>
      <c r="T91">
        <v>320</v>
      </c>
      <c r="U91">
        <v>64</v>
      </c>
      <c r="V91" s="39">
        <v>58</v>
      </c>
    </row>
    <row r="92" spans="1:22">
      <c r="A92" t="s">
        <v>61</v>
      </c>
      <c r="B92">
        <v>16644573</v>
      </c>
      <c r="C92" t="s">
        <v>37</v>
      </c>
      <c r="D92" t="s">
        <v>385</v>
      </c>
      <c r="E92" s="62">
        <v>81</v>
      </c>
      <c r="F92" t="s">
        <v>67</v>
      </c>
      <c r="G92" s="62">
        <v>80</v>
      </c>
      <c r="H92" t="s">
        <v>104</v>
      </c>
      <c r="I92" s="62">
        <v>46</v>
      </c>
      <c r="K92" t="s">
        <v>48</v>
      </c>
      <c r="L92" s="62">
        <v>60</v>
      </c>
      <c r="M92" t="s">
        <v>57</v>
      </c>
      <c r="N92" s="62">
        <v>73</v>
      </c>
      <c r="O92" t="s">
        <v>67</v>
      </c>
      <c r="P92" s="62">
        <v>52</v>
      </c>
      <c r="Q92" t="s">
        <v>79</v>
      </c>
      <c r="R92" s="34" t="s">
        <v>470</v>
      </c>
      <c r="S92" s="39">
        <v>392</v>
      </c>
      <c r="T92">
        <v>346</v>
      </c>
      <c r="U92">
        <v>69.2</v>
      </c>
      <c r="V92" s="39">
        <v>32</v>
      </c>
    </row>
    <row r="93" spans="1:22">
      <c r="A93" t="s">
        <v>61</v>
      </c>
      <c r="B93">
        <v>16644574</v>
      </c>
      <c r="C93" t="s">
        <v>50</v>
      </c>
      <c r="D93" t="s">
        <v>389</v>
      </c>
      <c r="E93" s="62">
        <v>78</v>
      </c>
      <c r="F93" t="s">
        <v>57</v>
      </c>
      <c r="G93" s="62">
        <v>70</v>
      </c>
      <c r="H93" t="s">
        <v>67</v>
      </c>
      <c r="I93" s="62">
        <v>54</v>
      </c>
      <c r="K93" t="s">
        <v>79</v>
      </c>
      <c r="L93" s="62">
        <v>81</v>
      </c>
      <c r="M93" t="s">
        <v>104</v>
      </c>
      <c r="N93" s="62">
        <v>73</v>
      </c>
      <c r="O93" t="s">
        <v>67</v>
      </c>
      <c r="P93" s="62">
        <v>58</v>
      </c>
      <c r="Q93" t="s">
        <v>65</v>
      </c>
      <c r="R93" s="34" t="s">
        <v>470</v>
      </c>
      <c r="S93" s="39">
        <v>414</v>
      </c>
      <c r="T93">
        <v>360</v>
      </c>
      <c r="U93">
        <v>72</v>
      </c>
      <c r="V93" s="39">
        <v>20</v>
      </c>
    </row>
    <row r="94" spans="1:22">
      <c r="A94" t="s">
        <v>61</v>
      </c>
      <c r="B94">
        <v>16644575</v>
      </c>
      <c r="C94" t="s">
        <v>37</v>
      </c>
      <c r="D94" t="s">
        <v>392</v>
      </c>
      <c r="E94" s="62">
        <v>76</v>
      </c>
      <c r="F94" t="s">
        <v>57</v>
      </c>
      <c r="G94" s="62">
        <v>67</v>
      </c>
      <c r="H94" t="s">
        <v>57</v>
      </c>
      <c r="I94" s="62">
        <v>44</v>
      </c>
      <c r="K94" t="s">
        <v>48</v>
      </c>
      <c r="L94" s="62">
        <v>49</v>
      </c>
      <c r="M94" t="s">
        <v>79</v>
      </c>
      <c r="N94" s="62">
        <v>59</v>
      </c>
      <c r="O94" t="s">
        <v>65</v>
      </c>
      <c r="P94" s="62">
        <v>28</v>
      </c>
      <c r="Q94" t="s">
        <v>46</v>
      </c>
      <c r="R94" s="34" t="s">
        <v>470</v>
      </c>
      <c r="S94" s="39">
        <v>323</v>
      </c>
      <c r="T94">
        <v>295</v>
      </c>
      <c r="U94">
        <v>59</v>
      </c>
      <c r="V94" s="39">
        <v>83</v>
      </c>
    </row>
    <row r="95" spans="1:22">
      <c r="A95" t="s">
        <v>61</v>
      </c>
      <c r="B95">
        <v>16644576</v>
      </c>
      <c r="C95" t="s">
        <v>50</v>
      </c>
      <c r="D95" t="s">
        <v>394</v>
      </c>
      <c r="E95" s="62">
        <v>93</v>
      </c>
      <c r="F95" t="s">
        <v>118</v>
      </c>
      <c r="G95" s="62">
        <v>73</v>
      </c>
      <c r="H95" t="s">
        <v>65</v>
      </c>
      <c r="I95" s="62">
        <v>64</v>
      </c>
      <c r="K95" t="s">
        <v>57</v>
      </c>
      <c r="L95" s="62">
        <v>78</v>
      </c>
      <c r="M95" t="s">
        <v>42</v>
      </c>
      <c r="N95" s="62">
        <v>86</v>
      </c>
      <c r="O95" t="s">
        <v>104</v>
      </c>
      <c r="P95" s="62">
        <v>68</v>
      </c>
      <c r="Q95" t="s">
        <v>67</v>
      </c>
      <c r="R95" s="34" t="s">
        <v>470</v>
      </c>
      <c r="S95" s="39">
        <v>462</v>
      </c>
      <c r="T95">
        <v>398</v>
      </c>
      <c r="U95">
        <v>79.6</v>
      </c>
      <c r="V95" s="39">
        <v>7</v>
      </c>
    </row>
    <row r="96" spans="1:22">
      <c r="A96" t="s">
        <v>61</v>
      </c>
      <c r="B96">
        <v>16644577</v>
      </c>
      <c r="C96" t="s">
        <v>50</v>
      </c>
      <c r="D96" t="s">
        <v>399</v>
      </c>
      <c r="E96" s="62">
        <v>78</v>
      </c>
      <c r="F96" t="s">
        <v>57</v>
      </c>
      <c r="G96" s="62">
        <v>73</v>
      </c>
      <c r="H96" t="s">
        <v>42</v>
      </c>
      <c r="I96" s="62">
        <v>49</v>
      </c>
      <c r="K96" t="s">
        <v>79</v>
      </c>
      <c r="L96" s="62">
        <v>67</v>
      </c>
      <c r="M96" t="s">
        <v>67</v>
      </c>
      <c r="N96" s="62">
        <v>57</v>
      </c>
      <c r="O96" t="s">
        <v>79</v>
      </c>
      <c r="P96" s="62">
        <v>45</v>
      </c>
      <c r="Q96" t="s">
        <v>48</v>
      </c>
      <c r="R96" s="34" t="s">
        <v>470</v>
      </c>
      <c r="S96" s="39">
        <v>369</v>
      </c>
      <c r="T96">
        <v>324</v>
      </c>
      <c r="U96">
        <v>64.8</v>
      </c>
      <c r="V96" s="39">
        <v>55</v>
      </c>
    </row>
    <row r="97" spans="1:22">
      <c r="A97" t="s">
        <v>61</v>
      </c>
      <c r="B97">
        <v>16644578</v>
      </c>
      <c r="C97" t="s">
        <v>37</v>
      </c>
      <c r="D97" t="s">
        <v>402</v>
      </c>
      <c r="E97" s="62">
        <v>76</v>
      </c>
      <c r="F97" t="s">
        <v>57</v>
      </c>
      <c r="G97" s="62">
        <v>83</v>
      </c>
      <c r="H97" t="s">
        <v>104</v>
      </c>
      <c r="I97" s="62">
        <v>72</v>
      </c>
      <c r="K97" t="s">
        <v>67</v>
      </c>
      <c r="L97" s="62">
        <v>67</v>
      </c>
      <c r="M97" t="s">
        <v>67</v>
      </c>
      <c r="N97" s="62">
        <v>90</v>
      </c>
      <c r="O97" t="s">
        <v>118</v>
      </c>
      <c r="P97" s="62">
        <v>55</v>
      </c>
      <c r="Q97" t="s">
        <v>65</v>
      </c>
      <c r="R97" s="34" t="s">
        <v>470</v>
      </c>
      <c r="S97" s="39">
        <v>443</v>
      </c>
      <c r="T97">
        <v>388</v>
      </c>
      <c r="U97">
        <v>77.6</v>
      </c>
      <c r="V97" s="39">
        <v>12</v>
      </c>
    </row>
    <row r="98" spans="1:22">
      <c r="A98" t="s">
        <v>407</v>
      </c>
      <c r="B98">
        <v>16644579</v>
      </c>
      <c r="C98" t="s">
        <v>50</v>
      </c>
      <c r="D98" t="s">
        <v>406</v>
      </c>
      <c r="E98" s="62">
        <v>81</v>
      </c>
      <c r="F98" t="s">
        <v>67</v>
      </c>
      <c r="G98" s="62">
        <v>52</v>
      </c>
      <c r="H98" t="s">
        <v>48</v>
      </c>
      <c r="I98" s="62">
        <v>36</v>
      </c>
      <c r="K98" t="s">
        <v>46</v>
      </c>
      <c r="L98" s="62">
        <v>68</v>
      </c>
      <c r="M98" t="s">
        <v>67</v>
      </c>
      <c r="N98" s="62">
        <v>70</v>
      </c>
      <c r="O98" t="s">
        <v>65</v>
      </c>
      <c r="P98" s="62">
        <v>24</v>
      </c>
      <c r="Q98" t="s">
        <v>46</v>
      </c>
      <c r="R98" s="34" t="s">
        <v>471</v>
      </c>
      <c r="S98" s="39">
        <v>331</v>
      </c>
      <c r="T98">
        <v>307</v>
      </c>
      <c r="U98">
        <v>61.4</v>
      </c>
      <c r="V98" s="39">
        <v>71</v>
      </c>
    </row>
    <row r="99" spans="1:22">
      <c r="A99" t="s">
        <v>69</v>
      </c>
      <c r="B99">
        <v>16644580</v>
      </c>
      <c r="C99" t="s">
        <v>50</v>
      </c>
      <c r="D99" t="s">
        <v>411</v>
      </c>
      <c r="E99" s="62">
        <v>80</v>
      </c>
      <c r="F99" t="s">
        <v>67</v>
      </c>
      <c r="G99" s="62">
        <v>56</v>
      </c>
      <c r="H99" t="s">
        <v>79</v>
      </c>
      <c r="I99" s="62">
        <v>33</v>
      </c>
      <c r="K99" t="s">
        <v>46</v>
      </c>
      <c r="L99" s="62">
        <v>31</v>
      </c>
      <c r="M99" t="s">
        <v>46</v>
      </c>
      <c r="N99" s="62">
        <v>22</v>
      </c>
      <c r="O99" t="s">
        <v>46</v>
      </c>
      <c r="P99" s="62">
        <v>69</v>
      </c>
      <c r="Q99" t="s">
        <v>65</v>
      </c>
      <c r="R99" s="34" t="s">
        <v>471</v>
      </c>
      <c r="S99" s="39">
        <v>291</v>
      </c>
      <c r="T99">
        <v>269</v>
      </c>
      <c r="U99">
        <v>53.8</v>
      </c>
      <c r="V99" s="39">
        <v>102</v>
      </c>
    </row>
    <row r="100" spans="1:22">
      <c r="A100" t="s">
        <v>61</v>
      </c>
      <c r="B100">
        <v>16644581</v>
      </c>
      <c r="C100" t="s">
        <v>50</v>
      </c>
      <c r="D100" t="s">
        <v>415</v>
      </c>
      <c r="E100" s="62">
        <v>90</v>
      </c>
      <c r="F100" t="s">
        <v>104</v>
      </c>
      <c r="G100" s="62">
        <v>85</v>
      </c>
      <c r="H100" t="s">
        <v>118</v>
      </c>
      <c r="I100" s="62">
        <v>90</v>
      </c>
      <c r="K100" t="s">
        <v>118</v>
      </c>
      <c r="L100" s="62">
        <v>79</v>
      </c>
      <c r="M100" t="s">
        <v>42</v>
      </c>
      <c r="N100" s="62">
        <v>52</v>
      </c>
      <c r="O100" t="s">
        <v>65</v>
      </c>
      <c r="P100" s="62">
        <v>86</v>
      </c>
      <c r="Q100" t="s">
        <v>42</v>
      </c>
      <c r="R100" s="34" t="s">
        <v>471</v>
      </c>
      <c r="S100" s="39">
        <v>482</v>
      </c>
      <c r="T100">
        <v>430</v>
      </c>
      <c r="U100">
        <v>86</v>
      </c>
      <c r="V100" s="39">
        <v>1</v>
      </c>
    </row>
    <row r="101" spans="1:22">
      <c r="A101" t="s">
        <v>61</v>
      </c>
      <c r="B101">
        <v>16644582</v>
      </c>
      <c r="C101" t="s">
        <v>50</v>
      </c>
      <c r="D101" t="s">
        <v>418</v>
      </c>
      <c r="E101" s="62">
        <v>76</v>
      </c>
      <c r="F101" t="s">
        <v>57</v>
      </c>
      <c r="G101" s="62">
        <v>82</v>
      </c>
      <c r="H101" t="s">
        <v>104</v>
      </c>
      <c r="I101" s="62">
        <v>68</v>
      </c>
      <c r="K101" t="s">
        <v>67</v>
      </c>
      <c r="L101" s="62">
        <v>83</v>
      </c>
      <c r="M101" t="s">
        <v>104</v>
      </c>
      <c r="N101" s="62">
        <v>68</v>
      </c>
      <c r="O101" t="s">
        <v>42</v>
      </c>
      <c r="P101" s="62">
        <v>82</v>
      </c>
      <c r="Q101" t="s">
        <v>67</v>
      </c>
      <c r="R101" s="34" t="s">
        <v>471</v>
      </c>
      <c r="S101" s="39">
        <v>459</v>
      </c>
      <c r="T101">
        <v>391</v>
      </c>
      <c r="U101">
        <v>78.2</v>
      </c>
      <c r="V101" s="39">
        <v>10</v>
      </c>
    </row>
    <row r="102" spans="1:22">
      <c r="A102" t="s">
        <v>61</v>
      </c>
      <c r="B102">
        <v>16644583</v>
      </c>
      <c r="C102" t="s">
        <v>37</v>
      </c>
      <c r="D102" t="s">
        <v>421</v>
      </c>
      <c r="E102" s="62">
        <v>61</v>
      </c>
      <c r="F102" t="s">
        <v>79</v>
      </c>
      <c r="G102" s="62">
        <v>67</v>
      </c>
      <c r="H102" t="s">
        <v>57</v>
      </c>
      <c r="I102" s="62">
        <v>54</v>
      </c>
      <c r="K102" t="s">
        <v>79</v>
      </c>
      <c r="L102" s="62">
        <v>50</v>
      </c>
      <c r="M102" t="s">
        <v>79</v>
      </c>
      <c r="N102" s="62">
        <v>71</v>
      </c>
      <c r="O102" t="s">
        <v>65</v>
      </c>
      <c r="P102" s="62">
        <v>30</v>
      </c>
      <c r="Q102" t="s">
        <v>46</v>
      </c>
      <c r="R102" s="34" t="s">
        <v>471</v>
      </c>
      <c r="S102" s="39">
        <v>333</v>
      </c>
      <c r="T102">
        <v>303</v>
      </c>
      <c r="U102">
        <v>60.6</v>
      </c>
      <c r="V102" s="39">
        <v>75</v>
      </c>
    </row>
    <row r="103" spans="1:22">
      <c r="A103" t="s">
        <v>61</v>
      </c>
      <c r="B103">
        <v>16644584</v>
      </c>
      <c r="C103" t="s">
        <v>37</v>
      </c>
      <c r="D103" t="s">
        <v>425</v>
      </c>
      <c r="E103" s="62">
        <v>74</v>
      </c>
      <c r="F103" t="s">
        <v>57</v>
      </c>
      <c r="G103" s="62">
        <v>66</v>
      </c>
      <c r="H103" t="s">
        <v>57</v>
      </c>
      <c r="I103" s="62">
        <v>66</v>
      </c>
      <c r="K103" t="s">
        <v>57</v>
      </c>
      <c r="L103" s="62">
        <v>55</v>
      </c>
      <c r="M103" t="s">
        <v>65</v>
      </c>
      <c r="N103" s="62">
        <v>56</v>
      </c>
      <c r="O103" t="s">
        <v>57</v>
      </c>
      <c r="P103" s="62">
        <v>85</v>
      </c>
      <c r="Q103" t="s">
        <v>42</v>
      </c>
      <c r="R103" s="34" t="s">
        <v>471</v>
      </c>
      <c r="S103" s="39">
        <v>402</v>
      </c>
      <c r="T103">
        <v>347</v>
      </c>
      <c r="U103">
        <v>69.4</v>
      </c>
      <c r="V103" s="39">
        <v>30</v>
      </c>
    </row>
    <row r="104" spans="1:22">
      <c r="A104" t="s">
        <v>61</v>
      </c>
      <c r="B104">
        <v>16644585</v>
      </c>
      <c r="C104" t="s">
        <v>37</v>
      </c>
      <c r="D104" t="s">
        <v>429</v>
      </c>
      <c r="E104" s="62">
        <v>87</v>
      </c>
      <c r="F104" t="s">
        <v>42</v>
      </c>
      <c r="G104" s="62">
        <v>77</v>
      </c>
      <c r="H104" t="s">
        <v>42</v>
      </c>
      <c r="I104" s="62">
        <v>58</v>
      </c>
      <c r="K104" t="s">
        <v>65</v>
      </c>
      <c r="L104" s="62">
        <v>64</v>
      </c>
      <c r="M104" t="s">
        <v>57</v>
      </c>
      <c r="N104" s="62">
        <v>84</v>
      </c>
      <c r="O104" t="s">
        <v>42</v>
      </c>
      <c r="P104" s="62">
        <v>29</v>
      </c>
      <c r="Q104" t="s">
        <v>46</v>
      </c>
      <c r="R104" s="34" t="s">
        <v>471</v>
      </c>
      <c r="S104" s="39">
        <v>399</v>
      </c>
      <c r="T104">
        <v>370</v>
      </c>
      <c r="U104">
        <v>74</v>
      </c>
      <c r="V104" s="39">
        <v>17</v>
      </c>
    </row>
    <row r="105" spans="1:22">
      <c r="A105" t="s">
        <v>61</v>
      </c>
      <c r="B105">
        <v>16644586</v>
      </c>
      <c r="C105" t="s">
        <v>50</v>
      </c>
      <c r="D105" t="s">
        <v>432</v>
      </c>
      <c r="E105" s="62">
        <v>65</v>
      </c>
      <c r="F105" t="s">
        <v>79</v>
      </c>
      <c r="G105" s="62">
        <v>83</v>
      </c>
      <c r="H105" t="s">
        <v>104</v>
      </c>
      <c r="I105" s="62">
        <v>63</v>
      </c>
      <c r="K105" t="s">
        <v>57</v>
      </c>
      <c r="L105" s="62">
        <v>62</v>
      </c>
      <c r="M105" t="s">
        <v>57</v>
      </c>
      <c r="N105" s="62">
        <v>43</v>
      </c>
      <c r="O105" t="s">
        <v>48</v>
      </c>
      <c r="P105" s="62">
        <v>63</v>
      </c>
      <c r="Q105" t="s">
        <v>79</v>
      </c>
      <c r="R105" s="34" t="s">
        <v>471</v>
      </c>
      <c r="S105" s="39">
        <v>379</v>
      </c>
      <c r="T105">
        <v>336</v>
      </c>
      <c r="U105">
        <v>67.2</v>
      </c>
      <c r="V105" s="39">
        <v>42</v>
      </c>
    </row>
    <row r="106" spans="1:22">
      <c r="A106" t="s">
        <v>61</v>
      </c>
      <c r="B106">
        <v>16644587</v>
      </c>
      <c r="C106" t="s">
        <v>50</v>
      </c>
      <c r="D106" t="s">
        <v>435</v>
      </c>
      <c r="E106" s="62">
        <v>88</v>
      </c>
      <c r="F106" t="s">
        <v>104</v>
      </c>
      <c r="G106" s="62">
        <v>58</v>
      </c>
      <c r="H106" t="s">
        <v>79</v>
      </c>
      <c r="I106" s="62">
        <v>59</v>
      </c>
      <c r="K106" t="s">
        <v>65</v>
      </c>
      <c r="L106" s="62">
        <v>58</v>
      </c>
      <c r="M106" t="s">
        <v>65</v>
      </c>
      <c r="N106" s="62">
        <v>64</v>
      </c>
      <c r="O106" t="s">
        <v>79</v>
      </c>
      <c r="P106" s="62">
        <v>19</v>
      </c>
      <c r="Q106" t="s">
        <v>46</v>
      </c>
      <c r="R106" s="34" t="s">
        <v>471</v>
      </c>
      <c r="S106" s="39">
        <v>346</v>
      </c>
      <c r="T106">
        <v>327</v>
      </c>
      <c r="U106">
        <v>65.4</v>
      </c>
      <c r="V106" s="39">
        <v>51</v>
      </c>
    </row>
    <row r="107" spans="1:22">
      <c r="A107" t="s">
        <v>61</v>
      </c>
      <c r="B107">
        <v>16644588</v>
      </c>
      <c r="C107" t="s">
        <v>37</v>
      </c>
      <c r="D107" t="s">
        <v>439</v>
      </c>
      <c r="E107" s="62">
        <v>74</v>
      </c>
      <c r="F107" t="s">
        <v>57</v>
      </c>
      <c r="G107" s="62">
        <v>83</v>
      </c>
      <c r="H107" t="s">
        <v>104</v>
      </c>
      <c r="I107" s="62">
        <v>51</v>
      </c>
      <c r="K107" t="s">
        <v>79</v>
      </c>
      <c r="L107" s="62">
        <v>66</v>
      </c>
      <c r="M107" t="s">
        <v>57</v>
      </c>
      <c r="N107" s="62">
        <v>80</v>
      </c>
      <c r="O107" t="s">
        <v>67</v>
      </c>
      <c r="P107" s="62">
        <v>27</v>
      </c>
      <c r="Q107" t="s">
        <v>46</v>
      </c>
      <c r="R107" s="34" t="s">
        <v>471</v>
      </c>
      <c r="S107" s="39">
        <v>381</v>
      </c>
      <c r="T107">
        <v>354</v>
      </c>
      <c r="U107">
        <v>70.8</v>
      </c>
      <c r="V107" s="39">
        <v>25</v>
      </c>
    </row>
    <row r="108" spans="1:22">
      <c r="A108" t="s">
        <v>61</v>
      </c>
      <c r="B108">
        <v>16644589</v>
      </c>
      <c r="C108" t="s">
        <v>50</v>
      </c>
      <c r="D108" t="s">
        <v>443</v>
      </c>
      <c r="E108" s="62">
        <v>72</v>
      </c>
      <c r="F108" t="s">
        <v>65</v>
      </c>
      <c r="G108" s="62">
        <v>82</v>
      </c>
      <c r="H108" t="s">
        <v>104</v>
      </c>
      <c r="I108" s="62">
        <v>53</v>
      </c>
      <c r="K108" t="s">
        <v>79</v>
      </c>
      <c r="L108" s="62">
        <v>61</v>
      </c>
      <c r="M108" t="s">
        <v>57</v>
      </c>
      <c r="N108" s="62">
        <v>63</v>
      </c>
      <c r="O108" t="s">
        <v>79</v>
      </c>
      <c r="P108" s="62">
        <v>30</v>
      </c>
      <c r="Q108" t="s">
        <v>46</v>
      </c>
      <c r="R108" s="34" t="s">
        <v>471</v>
      </c>
      <c r="S108" s="39">
        <v>361</v>
      </c>
      <c r="T108">
        <v>331</v>
      </c>
      <c r="U108">
        <v>66.2</v>
      </c>
      <c r="V108" s="39">
        <v>47</v>
      </c>
    </row>
    <row r="109" spans="1:22">
      <c r="A109" t="s">
        <v>61</v>
      </c>
      <c r="B109">
        <v>16644590</v>
      </c>
      <c r="C109" t="s">
        <v>50</v>
      </c>
      <c r="D109" t="s">
        <v>445</v>
      </c>
      <c r="E109" s="62">
        <v>90</v>
      </c>
      <c r="F109" t="s">
        <v>104</v>
      </c>
      <c r="G109" s="62">
        <v>78</v>
      </c>
      <c r="H109" t="s">
        <v>57</v>
      </c>
      <c r="I109" s="62">
        <v>73</v>
      </c>
      <c r="K109" t="s">
        <v>67</v>
      </c>
      <c r="L109" s="62">
        <v>70</v>
      </c>
      <c r="M109" t="s">
        <v>67</v>
      </c>
      <c r="N109" s="62">
        <v>46</v>
      </c>
      <c r="O109" t="s">
        <v>79</v>
      </c>
      <c r="P109" s="62">
        <v>82</v>
      </c>
      <c r="Q109" t="s">
        <v>67</v>
      </c>
      <c r="R109" s="34" t="s">
        <v>471</v>
      </c>
      <c r="S109" s="39">
        <v>439</v>
      </c>
      <c r="T109">
        <v>393</v>
      </c>
      <c r="U109">
        <v>78.6</v>
      </c>
      <c r="V109" s="39">
        <v>9</v>
      </c>
    </row>
    <row r="110" spans="1:22">
      <c r="A110" t="s">
        <v>61</v>
      </c>
      <c r="B110">
        <v>16644591</v>
      </c>
      <c r="C110" t="s">
        <v>37</v>
      </c>
      <c r="D110" t="s">
        <v>447</v>
      </c>
      <c r="E110" s="62">
        <v>66</v>
      </c>
      <c r="F110" t="s">
        <v>79</v>
      </c>
      <c r="G110" s="62">
        <v>57</v>
      </c>
      <c r="H110" t="s">
        <v>79</v>
      </c>
      <c r="I110" s="62">
        <v>44</v>
      </c>
      <c r="K110" t="s">
        <v>48</v>
      </c>
      <c r="L110" s="62">
        <v>49</v>
      </c>
      <c r="M110" t="s">
        <v>79</v>
      </c>
      <c r="N110" s="62">
        <v>59</v>
      </c>
      <c r="O110" t="s">
        <v>48</v>
      </c>
      <c r="P110" s="62">
        <v>24</v>
      </c>
      <c r="Q110" t="s">
        <v>46</v>
      </c>
      <c r="R110" s="34" t="s">
        <v>471</v>
      </c>
      <c r="S110" s="39">
        <v>299</v>
      </c>
      <c r="T110">
        <v>275</v>
      </c>
      <c r="U110">
        <v>55</v>
      </c>
      <c r="V110" s="39">
        <v>100</v>
      </c>
    </row>
  </sheetData>
  <autoFilter xmlns:etc="http://www.wps.cn/officeDocument/2017/etCustomData" ref="K4:Q110" etc:filterBottomFollowUsedRange="0">
    <extLst/>
  </autoFilter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54"/>
  <sheetViews>
    <sheetView tabSelected="1" zoomScale="71" zoomScaleNormal="71" workbookViewId="0">
      <pane ySplit="3" topLeftCell="A4" activePane="bottomLeft" state="frozen"/>
      <selection/>
      <selection pane="bottomLeft" activeCell="X215" sqref="A4:X215"/>
    </sheetView>
  </sheetViews>
  <sheetFormatPr defaultColWidth="9.14285714285714" defaultRowHeight="15"/>
  <cols>
    <col min="1" max="1" width="10.2857142857143"/>
    <col min="2" max="2" width="4.71428571428571" customWidth="1"/>
    <col min="3" max="3" width="20.8095238095238" customWidth="1"/>
    <col min="4" max="4" width="5.57142857142857" customWidth="1"/>
    <col min="5" max="5" width="15.7809523809524" customWidth="1"/>
    <col min="6" max="6" width="5.43809523809524" customWidth="1"/>
    <col min="7" max="7" width="11.2857142857143" customWidth="1"/>
    <col min="8" max="8" width="4.48571428571429" customWidth="1"/>
    <col min="9" max="9" width="12.8571428571429"/>
    <col min="10" max="10" width="7.57142857142857" customWidth="1"/>
    <col min="12" max="12" width="4.88571428571429" customWidth="1"/>
    <col min="13" max="13" width="10.2857142857143"/>
    <col min="14" max="14" width="4.47619047619048" customWidth="1"/>
    <col min="15" max="15" width="15.5142857142857" customWidth="1"/>
    <col min="16" max="16" width="4.20952380952381" customWidth="1"/>
    <col min="17" max="17" width="4.07619047619048" customWidth="1"/>
    <col min="18" max="18" width="4.20952380952381" customWidth="1"/>
    <col min="19" max="19" width="18.2285714285714" customWidth="1"/>
    <col min="20" max="20" width="10.2857142857143" style="34"/>
    <col min="21" max="21" width="6.8" customWidth="1"/>
    <col min="22" max="22" width="8.97142857142857" customWidth="1"/>
    <col min="23" max="23" width="7.8952380952381" customWidth="1"/>
    <col min="24" max="24" width="6.8" customWidth="1"/>
    <col min="25" max="16384" width="9.14285714285714" style="34"/>
  </cols>
  <sheetData>
    <row r="1" spans="5:5">
      <c r="E1" s="36" t="s">
        <v>472</v>
      </c>
    </row>
    <row r="2" s="34" customFormat="1" spans="1:24">
      <c r="A2" s="36"/>
      <c r="B2" s="36"/>
      <c r="C2" s="36"/>
      <c r="D2" s="37" t="s">
        <v>28</v>
      </c>
      <c r="E2" s="36" t="s">
        <v>473</v>
      </c>
      <c r="F2" s="37" t="s">
        <v>28</v>
      </c>
      <c r="G2" s="36" t="s">
        <v>473</v>
      </c>
      <c r="H2" s="37" t="s">
        <v>28</v>
      </c>
      <c r="I2" s="36" t="s">
        <v>473</v>
      </c>
      <c r="J2" s="37" t="s">
        <v>28</v>
      </c>
      <c r="K2" s="36" t="s">
        <v>473</v>
      </c>
      <c r="L2" s="37" t="s">
        <v>28</v>
      </c>
      <c r="M2" s="36" t="s">
        <v>473</v>
      </c>
      <c r="N2" s="37" t="s">
        <v>28</v>
      </c>
      <c r="O2" s="36" t="s">
        <v>473</v>
      </c>
      <c r="P2" s="36" t="s">
        <v>25</v>
      </c>
      <c r="Q2" s="36" t="s">
        <v>26</v>
      </c>
      <c r="R2" s="36" t="s">
        <v>27</v>
      </c>
      <c r="S2" s="36" t="s">
        <v>28</v>
      </c>
      <c r="T2" s="49" t="s">
        <v>459</v>
      </c>
      <c r="U2" s="37" t="s">
        <v>460</v>
      </c>
      <c r="V2" s="36" t="s">
        <v>461</v>
      </c>
      <c r="W2" s="36" t="s">
        <v>462</v>
      </c>
      <c r="X2" s="36"/>
    </row>
    <row r="3" spans="1:24">
      <c r="A3" s="36" t="s">
        <v>474</v>
      </c>
      <c r="B3" s="36" t="s">
        <v>475</v>
      </c>
      <c r="C3" s="36" t="s">
        <v>11</v>
      </c>
      <c r="D3" s="37" t="s">
        <v>464</v>
      </c>
      <c r="E3" s="36" t="s">
        <v>476</v>
      </c>
      <c r="F3" s="37" t="s">
        <v>464</v>
      </c>
      <c r="G3" s="36" t="s">
        <v>476</v>
      </c>
      <c r="H3" s="37" t="s">
        <v>464</v>
      </c>
      <c r="I3" s="36" t="s">
        <v>476</v>
      </c>
      <c r="J3" s="37" t="s">
        <v>464</v>
      </c>
      <c r="K3" s="36" t="s">
        <v>476</v>
      </c>
      <c r="L3" s="37" t="s">
        <v>464</v>
      </c>
      <c r="M3" s="36" t="s">
        <v>476</v>
      </c>
      <c r="N3" s="37" t="s">
        <v>464</v>
      </c>
      <c r="O3" s="36" t="s">
        <v>476</v>
      </c>
      <c r="P3" s="36" t="s">
        <v>25</v>
      </c>
      <c r="Q3" s="36" t="s">
        <v>26</v>
      </c>
      <c r="R3" s="36" t="s">
        <v>27</v>
      </c>
      <c r="S3" s="36" t="s">
        <v>28</v>
      </c>
      <c r="T3" s="49"/>
      <c r="U3" s="37" t="s">
        <v>464</v>
      </c>
      <c r="V3" s="36" t="s">
        <v>460</v>
      </c>
      <c r="W3" s="36" t="s">
        <v>465</v>
      </c>
      <c r="X3" s="36" t="s">
        <v>466</v>
      </c>
    </row>
    <row r="4" s="34" customFormat="1" spans="1:21">
      <c r="A4" s="34">
        <v>16644486</v>
      </c>
      <c r="B4" s="34" t="s">
        <v>37</v>
      </c>
      <c r="C4" s="34" t="s">
        <v>38</v>
      </c>
      <c r="D4" s="38">
        <v>301</v>
      </c>
      <c r="E4" s="34" t="str">
        <f>VLOOKUP(D4,'SUBJECT CODE'!$B$1:$C$30,2,0)</f>
        <v>English Core</v>
      </c>
      <c r="F4" s="38">
        <v>124</v>
      </c>
      <c r="G4" s="34" t="str">
        <f>VLOOKUP(F4,'SUBJECT CODE'!$B$1:$C$30,2,0)</f>
        <v>NEPALI</v>
      </c>
      <c r="H4" s="38">
        <v>48</v>
      </c>
      <c r="I4" s="34" t="str">
        <f>VLOOKUP(H4,'SUBJECT CODE'!$B$1:$C$30,2,0)</f>
        <v>Physical Education</v>
      </c>
      <c r="J4" s="34">
        <v>42</v>
      </c>
      <c r="K4" s="34" t="str">
        <f>VLOOKUP(J4,'SUBJECT CODE'!$B$1:$C$30,2,0)</f>
        <v>Physics</v>
      </c>
      <c r="L4" s="38">
        <v>44</v>
      </c>
      <c r="M4" s="34" t="str">
        <f>VLOOKUP(L4,'SUBJECT CODE'!$B$1:$C$30,2,0)</f>
        <v>Biology</v>
      </c>
      <c r="N4" s="38">
        <v>43</v>
      </c>
      <c r="O4" s="34" t="str">
        <f>VLOOKUP(N4,'SUBJECT CODE'!$B$1:$C$30,2,0)</f>
        <v>Chemistry</v>
      </c>
      <c r="P4" s="34" t="s">
        <v>42</v>
      </c>
      <c r="Q4" s="34" t="s">
        <v>42</v>
      </c>
      <c r="R4" s="34" t="s">
        <v>42</v>
      </c>
      <c r="S4" s="34" t="s">
        <v>43</v>
      </c>
      <c r="T4" s="34" t="s">
        <v>467</v>
      </c>
      <c r="U4" s="34">
        <f t="shared" ref="U4:U35" si="0">COUNTBLANK(D4:O4)</f>
        <v>0</v>
      </c>
    </row>
    <row r="5" s="34" customFormat="1" spans="1:24">
      <c r="A5" s="39"/>
      <c r="B5" s="39"/>
      <c r="C5" s="39"/>
      <c r="D5" s="40">
        <v>75</v>
      </c>
      <c r="E5" s="39" t="s">
        <v>57</v>
      </c>
      <c r="F5" s="40">
        <v>71</v>
      </c>
      <c r="G5" s="39" t="s">
        <v>67</v>
      </c>
      <c r="H5" s="40">
        <v>74</v>
      </c>
      <c r="I5" s="39" t="s">
        <v>57</v>
      </c>
      <c r="J5" s="39">
        <v>33</v>
      </c>
      <c r="K5" s="40" t="s">
        <v>46</v>
      </c>
      <c r="L5" s="40">
        <v>48</v>
      </c>
      <c r="M5" s="39" t="s">
        <v>48</v>
      </c>
      <c r="N5" s="40">
        <v>32</v>
      </c>
      <c r="O5" s="39" t="s">
        <v>46</v>
      </c>
      <c r="P5" s="39"/>
      <c r="Q5" s="39"/>
      <c r="R5" s="39"/>
      <c r="S5" s="39"/>
      <c r="T5" s="34" t="s">
        <v>467</v>
      </c>
      <c r="U5" s="39">
        <f>SUM(D5,F5,H5,J5,L5,N5)</f>
        <v>333</v>
      </c>
      <c r="V5" s="39">
        <f>U5-MIN(D5,F5,H5,J5,L5,N5)</f>
        <v>301</v>
      </c>
      <c r="W5" s="39">
        <f>IFERROR(V5/500*100,"")</f>
        <v>60.2</v>
      </c>
      <c r="X5" s="39">
        <f>IFERROR(RANK(W5,$W$5:$W$215),0)</f>
        <v>76</v>
      </c>
    </row>
    <row r="6" s="34" customFormat="1" spans="1:24">
      <c r="A6" s="34">
        <v>16644487</v>
      </c>
      <c r="B6" s="34" t="s">
        <v>50</v>
      </c>
      <c r="C6" s="34" t="s">
        <v>51</v>
      </c>
      <c r="D6" s="38">
        <v>301</v>
      </c>
      <c r="E6" s="34" t="str">
        <f>VLOOKUP(D6,'SUBJECT CODE'!$B$1:$C$30,2,0)</f>
        <v>English Core</v>
      </c>
      <c r="F6" s="38">
        <v>124</v>
      </c>
      <c r="G6" s="34" t="str">
        <f>VLOOKUP(F6,'SUBJECT CODE'!$B$1:$C$30,2,0)</f>
        <v>NEPALI</v>
      </c>
      <c r="H6" s="38">
        <v>43</v>
      </c>
      <c r="I6" s="34" t="str">
        <f>VLOOKUP(H6,'SUBJECT CODE'!$B$1:$C$30,2,0)</f>
        <v>Chemistry</v>
      </c>
      <c r="J6" s="34">
        <v>48</v>
      </c>
      <c r="K6" s="34" t="str">
        <f>VLOOKUP(J6,'SUBJECT CODE'!$B$1:$C$30,2,0)</f>
        <v>Physical Education</v>
      </c>
      <c r="L6" s="38">
        <v>44</v>
      </c>
      <c r="M6" s="34" t="str">
        <f>VLOOKUP(L6,'SUBJECT CODE'!$B$1:$C$30,2,0)</f>
        <v>Biology</v>
      </c>
      <c r="N6" s="38">
        <v>42</v>
      </c>
      <c r="O6" s="34" t="str">
        <f>VLOOKUP(N6,'SUBJECT CODE'!$B$1:$C$30,2,0)</f>
        <v>Physics</v>
      </c>
      <c r="P6" s="34" t="s">
        <v>42</v>
      </c>
      <c r="Q6" s="34" t="s">
        <v>42</v>
      </c>
      <c r="R6" s="34" t="s">
        <v>42</v>
      </c>
      <c r="S6" s="34" t="s">
        <v>54</v>
      </c>
      <c r="T6" s="34"/>
      <c r="U6" s="34">
        <f t="shared" si="0"/>
        <v>0</v>
      </c>
      <c r="V6" s="34" t="str">
        <f t="shared" ref="V5:V35" si="1">IF(U6=1,SUM(N6,L6,K6,H6,F6,D6),"")</f>
        <v/>
      </c>
      <c r="W6" s="34" t="str">
        <f t="shared" ref="W5:W35" si="2">IFERROR(V6/600*100,"")</f>
        <v/>
      </c>
      <c r="X6" s="34">
        <f>IFERROR(RANK(W6,$W$5:$W$215),0)</f>
        <v>0</v>
      </c>
    </row>
    <row r="7" s="34" customFormat="1" spans="1:24">
      <c r="A7" s="39"/>
      <c r="B7" s="39"/>
      <c r="C7" s="39"/>
      <c r="D7" s="40">
        <v>79</v>
      </c>
      <c r="E7" s="39" t="s">
        <v>67</v>
      </c>
      <c r="F7" s="40">
        <v>76</v>
      </c>
      <c r="G7" s="39" t="s">
        <v>42</v>
      </c>
      <c r="H7" s="40">
        <v>40</v>
      </c>
      <c r="I7" s="39" t="s">
        <v>46</v>
      </c>
      <c r="J7" s="39">
        <v>78</v>
      </c>
      <c r="K7" s="40" t="s">
        <v>57</v>
      </c>
      <c r="L7" s="40">
        <v>50</v>
      </c>
      <c r="M7" s="39" t="s">
        <v>48</v>
      </c>
      <c r="N7" s="40">
        <v>35</v>
      </c>
      <c r="O7" s="39" t="s">
        <v>46</v>
      </c>
      <c r="P7" s="39"/>
      <c r="Q7" s="39"/>
      <c r="R7" s="39"/>
      <c r="S7" s="39"/>
      <c r="T7" s="34" t="s">
        <v>467</v>
      </c>
      <c r="U7" s="39">
        <f>SUM(D7,F7,H7,J7,L7,N7)</f>
        <v>358</v>
      </c>
      <c r="V7" s="39">
        <f>U7-MIN(D7,F7,H7,J7,L7,N7)</f>
        <v>323</v>
      </c>
      <c r="W7" s="39">
        <f>IFERROR(V7/500*100,"")</f>
        <v>64.6</v>
      </c>
      <c r="X7" s="39">
        <f>IFERROR(RANK(W7,$W$5:$W$215),0)</f>
        <v>56</v>
      </c>
    </row>
    <row r="8" spans="1:24">
      <c r="A8" s="39">
        <v>16644488</v>
      </c>
      <c r="B8" s="39" t="s">
        <v>37</v>
      </c>
      <c r="C8" s="39" t="s">
        <v>60</v>
      </c>
      <c r="D8" s="40">
        <v>301</v>
      </c>
      <c r="E8" s="39" t="str">
        <f>VLOOKUP(D8,'SUBJECT CODE'!$B$1:$C$30,2,0)</f>
        <v>English Core</v>
      </c>
      <c r="F8" s="40">
        <v>124</v>
      </c>
      <c r="G8" s="39" t="str">
        <f>VLOOKUP(F8,'SUBJECT CODE'!$B$1:$C$30,2,0)</f>
        <v>NEPALI</v>
      </c>
      <c r="H8" s="40">
        <v>43</v>
      </c>
      <c r="I8" s="39" t="str">
        <f>VLOOKUP(H8,'SUBJECT CODE'!$B$1:$C$30,2,0)</f>
        <v>Chemistry</v>
      </c>
      <c r="J8" s="39">
        <v>42</v>
      </c>
      <c r="K8" s="39" t="str">
        <f>VLOOKUP(J8,'SUBJECT CODE'!$B$1:$C$30,2,0)</f>
        <v>Physics</v>
      </c>
      <c r="L8" s="40">
        <v>44</v>
      </c>
      <c r="M8" s="39" t="str">
        <f>VLOOKUP(L8,'SUBJECT CODE'!$B$1:$C$30,2,0)</f>
        <v>Biology</v>
      </c>
      <c r="N8" s="40">
        <v>48</v>
      </c>
      <c r="O8" s="39" t="str">
        <f>VLOOKUP(N8,'SUBJECT CODE'!$B$1:$C$30,2,0)</f>
        <v>Physical Education</v>
      </c>
      <c r="P8" s="39" t="s">
        <v>42</v>
      </c>
      <c r="Q8" s="39" t="s">
        <v>42</v>
      </c>
      <c r="R8" s="39" t="s">
        <v>42</v>
      </c>
      <c r="S8" s="39" t="s">
        <v>61</v>
      </c>
      <c r="U8" s="39">
        <f t="shared" si="0"/>
        <v>0</v>
      </c>
      <c r="V8" s="39" t="str">
        <f t="shared" si="1"/>
        <v/>
      </c>
      <c r="W8" s="39" t="str">
        <f t="shared" si="2"/>
        <v/>
      </c>
      <c r="X8" s="39">
        <f>IFERROR(RANK(W8,$W$5:$W$215),0)</f>
        <v>0</v>
      </c>
    </row>
    <row r="9" s="34" customFormat="1" spans="1:24">
      <c r="A9" s="39"/>
      <c r="B9" s="39"/>
      <c r="C9" s="39"/>
      <c r="D9" s="40">
        <v>77</v>
      </c>
      <c r="E9" s="39" t="s">
        <v>57</v>
      </c>
      <c r="F9" s="40">
        <v>73</v>
      </c>
      <c r="G9" s="39" t="s">
        <v>42</v>
      </c>
      <c r="H9" s="40">
        <v>48</v>
      </c>
      <c r="I9" s="39" t="s">
        <v>48</v>
      </c>
      <c r="J9" s="39">
        <v>49</v>
      </c>
      <c r="K9" s="40" t="s">
        <v>48</v>
      </c>
      <c r="L9" s="40">
        <v>64</v>
      </c>
      <c r="M9" s="39" t="s">
        <v>65</v>
      </c>
      <c r="N9" s="40">
        <v>79</v>
      </c>
      <c r="O9" s="39" t="s">
        <v>67</v>
      </c>
      <c r="P9" s="39"/>
      <c r="Q9" s="39"/>
      <c r="R9" s="39"/>
      <c r="S9" s="39"/>
      <c r="T9" s="34" t="s">
        <v>467</v>
      </c>
      <c r="U9" s="39">
        <f>SUM(D9,F9,H9,J9,L9,N9)</f>
        <v>390</v>
      </c>
      <c r="V9" s="39">
        <f>U9-MIN(D9,F9,H9,J9,L9,N9)</f>
        <v>342</v>
      </c>
      <c r="W9" s="39">
        <f>IFERROR(V9/500*100,"")</f>
        <v>68.4</v>
      </c>
      <c r="X9" s="39">
        <f>IFERROR(RANK(W9,$W$5:$W$215),0)</f>
        <v>40</v>
      </c>
    </row>
    <row r="10" s="35" customFormat="1" spans="1:24">
      <c r="A10" s="41">
        <v>16644489</v>
      </c>
      <c r="B10" s="41" t="s">
        <v>50</v>
      </c>
      <c r="C10" s="41" t="s">
        <v>68</v>
      </c>
      <c r="D10" s="42">
        <v>301</v>
      </c>
      <c r="E10" s="41" t="str">
        <f>VLOOKUP(D10,'SUBJECT CODE'!$B$1:$C$30,2,0)</f>
        <v>English Core</v>
      </c>
      <c r="F10" s="42">
        <v>124</v>
      </c>
      <c r="G10" s="41" t="str">
        <f>VLOOKUP(F10,'SUBJECT CODE'!$B$1:$C$30,2,0)</f>
        <v>NEPALI</v>
      </c>
      <c r="H10" s="42">
        <v>43</v>
      </c>
      <c r="I10" s="41" t="str">
        <f>VLOOKUP(H10,'SUBJECT CODE'!$B$1:$C$30,2,0)</f>
        <v>Chemistry</v>
      </c>
      <c r="J10" s="41">
        <v>42</v>
      </c>
      <c r="K10" s="41" t="str">
        <f>VLOOKUP(J10,'SUBJECT CODE'!$B$1:$C$30,2,0)</f>
        <v>Physics</v>
      </c>
      <c r="L10" s="42">
        <v>44</v>
      </c>
      <c r="M10" s="41" t="str">
        <f>VLOOKUP(L10,'SUBJECT CODE'!$B$1:$C$30,2,0)</f>
        <v>Biology</v>
      </c>
      <c r="N10" s="42">
        <v>48</v>
      </c>
      <c r="O10" s="41" t="str">
        <f>VLOOKUP(N10,'SUBJECT CODE'!$B$1:$C$30,2,0)</f>
        <v>Physical Education</v>
      </c>
      <c r="P10" s="41" t="s">
        <v>42</v>
      </c>
      <c r="Q10" s="41" t="s">
        <v>42</v>
      </c>
      <c r="R10" s="41" t="s">
        <v>42</v>
      </c>
      <c r="S10" s="41" t="s">
        <v>69</v>
      </c>
      <c r="T10" s="50"/>
      <c r="U10" s="41">
        <f t="shared" si="0"/>
        <v>0</v>
      </c>
      <c r="V10" s="41" t="str">
        <f t="shared" si="1"/>
        <v/>
      </c>
      <c r="W10" s="41" t="str">
        <f t="shared" si="2"/>
        <v/>
      </c>
      <c r="X10" s="41">
        <f>IFERROR(RANK(W10,$W$5:$W$215),0)</f>
        <v>0</v>
      </c>
    </row>
    <row r="11" s="34" customFormat="1" spans="1:24">
      <c r="A11" s="39"/>
      <c r="B11" s="39"/>
      <c r="C11" s="39"/>
      <c r="D11" s="40">
        <v>81</v>
      </c>
      <c r="E11" s="39" t="s">
        <v>67</v>
      </c>
      <c r="F11" s="40">
        <v>81</v>
      </c>
      <c r="G11" s="39" t="s">
        <v>104</v>
      </c>
      <c r="H11" s="40">
        <v>31</v>
      </c>
      <c r="I11" s="39" t="s">
        <v>46</v>
      </c>
      <c r="J11" s="39">
        <v>32</v>
      </c>
      <c r="K11" s="40" t="s">
        <v>46</v>
      </c>
      <c r="L11" s="40">
        <v>36</v>
      </c>
      <c r="M11" s="39" t="s">
        <v>46</v>
      </c>
      <c r="N11" s="40">
        <v>58</v>
      </c>
      <c r="O11" s="39" t="s">
        <v>48</v>
      </c>
      <c r="P11" s="39"/>
      <c r="Q11" s="39"/>
      <c r="R11" s="39"/>
      <c r="S11" s="39"/>
      <c r="T11" s="34" t="s">
        <v>467</v>
      </c>
      <c r="U11" s="39">
        <f>SUM(D11,F11,H11,J11,L11,N11)</f>
        <v>319</v>
      </c>
      <c r="V11" s="39">
        <f>U11-MIN(D11,F11,H11,J11,L11,N11)</f>
        <v>288</v>
      </c>
      <c r="W11" s="39">
        <f>IFERROR(V11/500*100,"")</f>
        <v>57.6</v>
      </c>
      <c r="X11" s="39">
        <f>IFERROR(RANK(W11,$W$5:$W$215),0)</f>
        <v>91</v>
      </c>
    </row>
    <row r="12" s="35" customFormat="1" spans="1:24">
      <c r="A12" s="41">
        <v>16644490</v>
      </c>
      <c r="B12" s="41" t="s">
        <v>50</v>
      </c>
      <c r="C12" s="41" t="s">
        <v>74</v>
      </c>
      <c r="D12" s="42">
        <v>301</v>
      </c>
      <c r="E12" s="41" t="str">
        <f>VLOOKUP(D12,'SUBJECT CODE'!$B$1:$C$30,2,0)</f>
        <v>English Core</v>
      </c>
      <c r="F12" s="42">
        <v>124</v>
      </c>
      <c r="G12" s="41" t="str">
        <f>VLOOKUP(F12,'SUBJECT CODE'!$B$1:$C$30,2,0)</f>
        <v>NEPALI</v>
      </c>
      <c r="H12" s="42">
        <v>43</v>
      </c>
      <c r="I12" s="41" t="str">
        <f>VLOOKUP(H12,'SUBJECT CODE'!$B$1:$C$30,2,0)</f>
        <v>Chemistry</v>
      </c>
      <c r="J12" s="41">
        <v>42</v>
      </c>
      <c r="K12" s="41" t="str">
        <f>VLOOKUP(J12,'SUBJECT CODE'!$B$1:$C$30,2,0)</f>
        <v>Physics</v>
      </c>
      <c r="L12" s="42">
        <v>44</v>
      </c>
      <c r="M12" s="41" t="str">
        <f>VLOOKUP(L12,'SUBJECT CODE'!$B$1:$C$30,2,0)</f>
        <v>Biology</v>
      </c>
      <c r="N12" s="42">
        <v>48</v>
      </c>
      <c r="O12" s="41" t="str">
        <f>VLOOKUP(N12,'SUBJECT CODE'!$B$1:$C$30,2,0)</f>
        <v>Physical Education</v>
      </c>
      <c r="P12" s="41" t="s">
        <v>42</v>
      </c>
      <c r="Q12" s="41" t="s">
        <v>42</v>
      </c>
      <c r="R12" s="41" t="s">
        <v>42</v>
      </c>
      <c r="S12" s="41" t="s">
        <v>69</v>
      </c>
      <c r="T12" s="50"/>
      <c r="U12" s="41">
        <f t="shared" si="0"/>
        <v>0</v>
      </c>
      <c r="V12" s="41" t="str">
        <f t="shared" si="1"/>
        <v/>
      </c>
      <c r="W12" s="41" t="str">
        <f t="shared" si="2"/>
        <v/>
      </c>
      <c r="X12" s="41">
        <f>IFERROR(RANK(W12,$W$5:$W$215),0)</f>
        <v>0</v>
      </c>
    </row>
    <row r="13" s="34" customFormat="1" spans="1:24">
      <c r="A13" s="39"/>
      <c r="B13" s="39"/>
      <c r="C13" s="39"/>
      <c r="D13" s="40">
        <v>69</v>
      </c>
      <c r="E13" s="39" t="s">
        <v>65</v>
      </c>
      <c r="F13" s="40">
        <v>78</v>
      </c>
      <c r="G13" s="39" t="s">
        <v>104</v>
      </c>
      <c r="H13" s="40">
        <v>36</v>
      </c>
      <c r="I13" s="39" t="s">
        <v>46</v>
      </c>
      <c r="J13" s="39">
        <v>30</v>
      </c>
      <c r="K13" s="40" t="s">
        <v>46</v>
      </c>
      <c r="L13" s="40">
        <v>38</v>
      </c>
      <c r="M13" s="39" t="s">
        <v>46</v>
      </c>
      <c r="N13" s="40">
        <v>66</v>
      </c>
      <c r="O13" s="39" t="s">
        <v>79</v>
      </c>
      <c r="P13" s="39"/>
      <c r="Q13" s="39"/>
      <c r="R13" s="39"/>
      <c r="S13" s="39"/>
      <c r="T13" s="34" t="s">
        <v>467</v>
      </c>
      <c r="U13" s="39">
        <f>SUM(D13,F13,H13,J13,L13,N13)</f>
        <v>317</v>
      </c>
      <c r="V13" s="39">
        <f>U13-MIN(D13,F13,H13,J13,L13,N13)</f>
        <v>287</v>
      </c>
      <c r="W13" s="39">
        <f>IFERROR(V13/500*100,"")</f>
        <v>57.4</v>
      </c>
      <c r="X13" s="39">
        <f>IFERROR(RANK(W13,$W$5:$W$215),0)</f>
        <v>92</v>
      </c>
    </row>
    <row r="14" s="34" customFormat="1" spans="1:24">
      <c r="A14" s="34">
        <v>16644491</v>
      </c>
      <c r="B14" s="34" t="s">
        <v>50</v>
      </c>
      <c r="C14" s="34" t="s">
        <v>80</v>
      </c>
      <c r="D14" s="38">
        <v>301</v>
      </c>
      <c r="E14" s="34" t="str">
        <f>VLOOKUP(D14,'SUBJECT CODE'!$B$1:$C$30,2,0)</f>
        <v>English Core</v>
      </c>
      <c r="F14" s="38">
        <v>124</v>
      </c>
      <c r="G14" s="34" t="str">
        <f>VLOOKUP(F14,'SUBJECT CODE'!$B$1:$C$30,2,0)</f>
        <v>NEPALI</v>
      </c>
      <c r="H14" s="38">
        <v>48</v>
      </c>
      <c r="I14" s="34" t="str">
        <f>VLOOKUP(H14,'SUBJECT CODE'!$B$1:$C$30,2,0)</f>
        <v>Physical Education</v>
      </c>
      <c r="J14" s="34">
        <v>42</v>
      </c>
      <c r="K14" s="34" t="str">
        <f>VLOOKUP(J14,'SUBJECT CODE'!$B$1:$C$30,2,0)</f>
        <v>Physics</v>
      </c>
      <c r="L14" s="38">
        <v>44</v>
      </c>
      <c r="M14" s="34" t="str">
        <f>VLOOKUP(L14,'SUBJECT CODE'!$B$1:$C$30,2,0)</f>
        <v>Biology</v>
      </c>
      <c r="N14" s="38">
        <v>43</v>
      </c>
      <c r="O14" s="34" t="str">
        <f>VLOOKUP(N14,'SUBJECT CODE'!$B$1:$C$30,2,0)</f>
        <v>Chemistry</v>
      </c>
      <c r="P14" s="34" t="s">
        <v>42</v>
      </c>
      <c r="Q14" s="34" t="s">
        <v>42</v>
      </c>
      <c r="R14" s="34" t="s">
        <v>42</v>
      </c>
      <c r="S14" s="34" t="s">
        <v>43</v>
      </c>
      <c r="T14" s="34"/>
      <c r="U14" s="34">
        <f t="shared" si="0"/>
        <v>0</v>
      </c>
      <c r="V14" s="34" t="str">
        <f t="shared" si="1"/>
        <v/>
      </c>
      <c r="W14" s="34" t="str">
        <f t="shared" si="2"/>
        <v/>
      </c>
      <c r="X14" s="34">
        <f>IFERROR(RANK(W14,$W$5:$W$215),0)</f>
        <v>0</v>
      </c>
    </row>
    <row r="15" s="34" customFormat="1" spans="1:24">
      <c r="A15" s="39"/>
      <c r="B15" s="39"/>
      <c r="C15" s="39"/>
      <c r="D15" s="40">
        <v>57</v>
      </c>
      <c r="E15" s="39" t="s">
        <v>79</v>
      </c>
      <c r="F15" s="40">
        <v>78</v>
      </c>
      <c r="G15" s="39" t="s">
        <v>104</v>
      </c>
      <c r="H15" s="40">
        <v>78</v>
      </c>
      <c r="I15" s="39" t="s">
        <v>57</v>
      </c>
      <c r="J15" s="39">
        <v>37</v>
      </c>
      <c r="K15" s="40" t="s">
        <v>46</v>
      </c>
      <c r="L15" s="40">
        <v>48</v>
      </c>
      <c r="M15" s="39" t="s">
        <v>48</v>
      </c>
      <c r="N15" s="40">
        <v>37</v>
      </c>
      <c r="O15" s="39" t="s">
        <v>46</v>
      </c>
      <c r="P15" s="39"/>
      <c r="Q15" s="39"/>
      <c r="R15" s="39"/>
      <c r="S15" s="39"/>
      <c r="T15" s="34" t="s">
        <v>467</v>
      </c>
      <c r="U15" s="39">
        <f>SUM(D15,F15,H15,J15,L15,N15)</f>
        <v>335</v>
      </c>
      <c r="V15" s="39">
        <f>U15-MIN(D15,F15,H15,J15,L15,N15)</f>
        <v>298</v>
      </c>
      <c r="W15" s="39">
        <f>IFERROR(V15/500*100,"")</f>
        <v>59.6</v>
      </c>
      <c r="X15" s="39">
        <f>IFERROR(RANK(W15,$W$5:$W$215),0)</f>
        <v>79</v>
      </c>
    </row>
    <row r="16" s="34" customFormat="1" spans="1:24">
      <c r="A16" s="34">
        <v>16644492</v>
      </c>
      <c r="B16" s="34" t="s">
        <v>50</v>
      </c>
      <c r="C16" s="34" t="s">
        <v>84</v>
      </c>
      <c r="D16" s="38">
        <v>301</v>
      </c>
      <c r="E16" s="34" t="str">
        <f>VLOOKUP(D16,'SUBJECT CODE'!$B$1:$C$30,2,0)</f>
        <v>English Core</v>
      </c>
      <c r="F16" s="38">
        <v>124</v>
      </c>
      <c r="G16" s="34" t="str">
        <f>VLOOKUP(F16,'SUBJECT CODE'!$B$1:$C$30,2,0)</f>
        <v>NEPALI</v>
      </c>
      <c r="H16" s="38">
        <v>43</v>
      </c>
      <c r="I16" s="34" t="str">
        <f>VLOOKUP(H16,'SUBJECT CODE'!$B$1:$C$30,2,0)</f>
        <v>Chemistry</v>
      </c>
      <c r="J16" s="34">
        <v>48</v>
      </c>
      <c r="K16" s="34" t="str">
        <f>VLOOKUP(J16,'SUBJECT CODE'!$B$1:$C$30,2,0)</f>
        <v>Physical Education</v>
      </c>
      <c r="L16" s="38">
        <v>44</v>
      </c>
      <c r="M16" s="34" t="str">
        <f>VLOOKUP(L16,'SUBJECT CODE'!$B$1:$C$30,2,0)</f>
        <v>Biology</v>
      </c>
      <c r="N16" s="38">
        <v>42</v>
      </c>
      <c r="O16" s="34" t="str">
        <f>VLOOKUP(N16,'SUBJECT CODE'!$B$1:$C$30,2,0)</f>
        <v>Physics</v>
      </c>
      <c r="P16" s="34" t="s">
        <v>42</v>
      </c>
      <c r="Q16" s="34" t="s">
        <v>42</v>
      </c>
      <c r="R16" s="34" t="s">
        <v>42</v>
      </c>
      <c r="S16" s="34" t="s">
        <v>54</v>
      </c>
      <c r="T16" s="34"/>
      <c r="U16" s="34">
        <f t="shared" si="0"/>
        <v>0</v>
      </c>
      <c r="V16" s="34" t="str">
        <f t="shared" si="1"/>
        <v/>
      </c>
      <c r="W16" s="34" t="str">
        <f t="shared" si="2"/>
        <v/>
      </c>
      <c r="X16" s="34">
        <f>IFERROR(RANK(W16,$W$5:$W$215),0)</f>
        <v>0</v>
      </c>
    </row>
    <row r="17" s="34" customFormat="1" spans="1:24">
      <c r="A17" s="39"/>
      <c r="B17" s="39"/>
      <c r="C17" s="39"/>
      <c r="D17" s="40">
        <v>80</v>
      </c>
      <c r="E17" s="39" t="s">
        <v>67</v>
      </c>
      <c r="F17" s="40">
        <v>61</v>
      </c>
      <c r="G17" s="39" t="s">
        <v>65</v>
      </c>
      <c r="H17" s="40">
        <v>36</v>
      </c>
      <c r="I17" s="39" t="s">
        <v>46</v>
      </c>
      <c r="J17" s="39">
        <v>63</v>
      </c>
      <c r="K17" s="40" t="s">
        <v>79</v>
      </c>
      <c r="L17" s="40">
        <v>51</v>
      </c>
      <c r="M17" s="39" t="s">
        <v>48</v>
      </c>
      <c r="N17" s="40">
        <v>34</v>
      </c>
      <c r="O17" s="39" t="s">
        <v>46</v>
      </c>
      <c r="P17" s="39"/>
      <c r="Q17" s="39"/>
      <c r="R17" s="39"/>
      <c r="S17" s="39"/>
      <c r="T17" s="34" t="s">
        <v>467</v>
      </c>
      <c r="U17" s="39">
        <f>SUM(D17,F17,H17,J17,L17,N17)</f>
        <v>325</v>
      </c>
      <c r="V17" s="39">
        <f>U17-MIN(D17,F17,H17,J17,L17,N17)</f>
        <v>291</v>
      </c>
      <c r="W17" s="39">
        <f>IFERROR(V17/500*100,"")</f>
        <v>58.2</v>
      </c>
      <c r="X17" s="39">
        <f>IFERROR(RANK(W17,$W$5:$W$215),0)</f>
        <v>88</v>
      </c>
    </row>
    <row r="18" s="34" customFormat="1" spans="1:24">
      <c r="A18" s="34">
        <v>16644493</v>
      </c>
      <c r="B18" s="34" t="s">
        <v>50</v>
      </c>
      <c r="C18" s="34" t="s">
        <v>89</v>
      </c>
      <c r="D18" s="38">
        <v>301</v>
      </c>
      <c r="E18" s="34" t="str">
        <f>VLOOKUP(D18,'SUBJECT CODE'!$B$1:$C$30,2,0)</f>
        <v>English Core</v>
      </c>
      <c r="F18" s="38">
        <v>124</v>
      </c>
      <c r="G18" s="34" t="str">
        <f>VLOOKUP(F18,'SUBJECT CODE'!$B$1:$C$30,2,0)</f>
        <v>NEPALI</v>
      </c>
      <c r="H18" s="38">
        <v>43</v>
      </c>
      <c r="I18" s="34" t="str">
        <f>VLOOKUP(H18,'SUBJECT CODE'!$B$1:$C$30,2,0)</f>
        <v>Chemistry</v>
      </c>
      <c r="J18" s="34">
        <v>48</v>
      </c>
      <c r="K18" s="34" t="str">
        <f>VLOOKUP(J18,'SUBJECT CODE'!$B$1:$C$30,2,0)</f>
        <v>Physical Education</v>
      </c>
      <c r="L18" s="38">
        <v>44</v>
      </c>
      <c r="M18" s="34" t="str">
        <f>VLOOKUP(L18,'SUBJECT CODE'!$B$1:$C$30,2,0)</f>
        <v>Biology</v>
      </c>
      <c r="N18" s="38">
        <v>42</v>
      </c>
      <c r="O18" s="34" t="str">
        <f>VLOOKUP(N18,'SUBJECT CODE'!$B$1:$C$30,2,0)</f>
        <v>Physics</v>
      </c>
      <c r="P18" s="34" t="s">
        <v>42</v>
      </c>
      <c r="Q18" s="34" t="s">
        <v>42</v>
      </c>
      <c r="R18" s="34" t="s">
        <v>42</v>
      </c>
      <c r="S18" s="34" t="s">
        <v>54</v>
      </c>
      <c r="T18" s="34"/>
      <c r="U18" s="34">
        <f t="shared" si="0"/>
        <v>0</v>
      </c>
      <c r="V18" s="34" t="str">
        <f t="shared" si="1"/>
        <v/>
      </c>
      <c r="W18" s="34" t="str">
        <f t="shared" si="2"/>
        <v/>
      </c>
      <c r="X18" s="34">
        <f>IFERROR(RANK(W18,$W$5:$W$215),0)</f>
        <v>0</v>
      </c>
    </row>
    <row r="19" s="34" customFormat="1" spans="1:24">
      <c r="A19" s="39"/>
      <c r="B19" s="39"/>
      <c r="C19" s="39"/>
      <c r="D19" s="40">
        <v>75</v>
      </c>
      <c r="E19" s="39" t="s">
        <v>57</v>
      </c>
      <c r="F19" s="40">
        <v>89</v>
      </c>
      <c r="G19" s="39" t="s">
        <v>118</v>
      </c>
      <c r="H19" s="40">
        <v>39</v>
      </c>
      <c r="I19" s="39" t="s">
        <v>46</v>
      </c>
      <c r="J19" s="39">
        <v>72</v>
      </c>
      <c r="K19" s="40" t="s">
        <v>65</v>
      </c>
      <c r="L19" s="40">
        <v>70</v>
      </c>
      <c r="M19" s="39" t="s">
        <v>57</v>
      </c>
      <c r="N19" s="40">
        <v>34</v>
      </c>
      <c r="O19" s="39" t="s">
        <v>46</v>
      </c>
      <c r="P19" s="39"/>
      <c r="Q19" s="39"/>
      <c r="R19" s="39"/>
      <c r="S19" s="39"/>
      <c r="T19" s="34" t="s">
        <v>467</v>
      </c>
      <c r="U19" s="39">
        <f>SUM(D19,F19,H19,J19,L19,N19)</f>
        <v>379</v>
      </c>
      <c r="V19" s="39">
        <f>U19-MIN(D19,F19,H19,J19,L19,N19)</f>
        <v>345</v>
      </c>
      <c r="W19" s="39">
        <f>IFERROR(V19/500*100,"")</f>
        <v>69</v>
      </c>
      <c r="X19" s="39">
        <f>IFERROR(RANK(W19,$W$5:$W$215),0)</f>
        <v>34</v>
      </c>
    </row>
    <row r="20" s="34" customFormat="1" spans="1:24">
      <c r="A20" s="43">
        <v>16644494</v>
      </c>
      <c r="B20" s="43" t="s">
        <v>37</v>
      </c>
      <c r="C20" s="43" t="s">
        <v>93</v>
      </c>
      <c r="D20" s="44">
        <v>301</v>
      </c>
      <c r="E20" s="43" t="str">
        <f>VLOOKUP(D20,'SUBJECT CODE'!$B$1:$C$30,2,0)</f>
        <v>English Core</v>
      </c>
      <c r="F20" s="44">
        <v>124</v>
      </c>
      <c r="G20" s="43" t="str">
        <f>VLOOKUP(F20,'SUBJECT CODE'!$B$1:$C$30,2,0)</f>
        <v>NEPALI</v>
      </c>
      <c r="H20" s="44">
        <v>43</v>
      </c>
      <c r="I20" s="43" t="str">
        <f>VLOOKUP(H20,'SUBJECT CODE'!$B$1:$C$30,2,0)</f>
        <v>Chemistry</v>
      </c>
      <c r="J20" s="43">
        <v>48</v>
      </c>
      <c r="K20" s="43" t="str">
        <f>VLOOKUP(J20,'SUBJECT CODE'!$B$1:$C$30,2,0)</f>
        <v>Physical Education</v>
      </c>
      <c r="L20" s="44">
        <v>41</v>
      </c>
      <c r="M20" s="43" t="str">
        <f>VLOOKUP(L20,'SUBJECT CODE'!$B$1:$C$30,2,0)</f>
        <v>Mathematics</v>
      </c>
      <c r="N20" s="44">
        <v>42</v>
      </c>
      <c r="O20" s="43" t="str">
        <f>VLOOKUP(N20,'SUBJECT CODE'!$B$1:$C$30,2,0)</f>
        <v>Physics</v>
      </c>
      <c r="P20" s="43" t="s">
        <v>42</v>
      </c>
      <c r="Q20" s="43" t="s">
        <v>42</v>
      </c>
      <c r="R20" s="43" t="s">
        <v>42</v>
      </c>
      <c r="S20" s="43" t="s">
        <v>61</v>
      </c>
      <c r="T20" s="34"/>
      <c r="U20" s="43">
        <f t="shared" si="0"/>
        <v>0</v>
      </c>
      <c r="V20" s="43" t="str">
        <f t="shared" si="1"/>
        <v/>
      </c>
      <c r="W20" s="43" t="str">
        <f t="shared" si="2"/>
        <v/>
      </c>
      <c r="X20" s="43">
        <f>IFERROR(RANK(W20,$W$5:$W$215),0)</f>
        <v>0</v>
      </c>
    </row>
    <row r="21" s="34" customFormat="1" spans="1:24">
      <c r="A21" s="39"/>
      <c r="B21" s="39"/>
      <c r="C21" s="39"/>
      <c r="D21" s="40">
        <v>69</v>
      </c>
      <c r="E21" s="39" t="s">
        <v>65</v>
      </c>
      <c r="F21" s="40">
        <v>74</v>
      </c>
      <c r="G21" s="39" t="s">
        <v>42</v>
      </c>
      <c r="H21" s="40">
        <v>49</v>
      </c>
      <c r="I21" s="39" t="s">
        <v>48</v>
      </c>
      <c r="J21" s="39">
        <v>70</v>
      </c>
      <c r="K21" s="40" t="s">
        <v>65</v>
      </c>
      <c r="L21" s="40">
        <v>53</v>
      </c>
      <c r="M21" s="39" t="s">
        <v>65</v>
      </c>
      <c r="N21" s="40">
        <v>41</v>
      </c>
      <c r="O21" s="39" t="s">
        <v>46</v>
      </c>
      <c r="P21" s="39"/>
      <c r="Q21" s="39"/>
      <c r="R21" s="39"/>
      <c r="S21" s="39"/>
      <c r="T21" s="34" t="s">
        <v>467</v>
      </c>
      <c r="U21" s="39">
        <f>SUM(D21,F21,H21,J21,L21,N21)</f>
        <v>356</v>
      </c>
      <c r="V21" s="39">
        <f>U21-MIN(D21,F21,H21,J21,L21,N21)</f>
        <v>315</v>
      </c>
      <c r="W21" s="39">
        <f>IFERROR(V21/500*100,"")</f>
        <v>63</v>
      </c>
      <c r="X21" s="39">
        <f>IFERROR(RANK(W21,$W$5:$W$215),0)</f>
        <v>65</v>
      </c>
    </row>
    <row r="22" spans="1:24">
      <c r="A22" s="39">
        <v>16644495</v>
      </c>
      <c r="B22" s="39" t="s">
        <v>50</v>
      </c>
      <c r="C22" s="39" t="s">
        <v>98</v>
      </c>
      <c r="D22" s="40">
        <v>301</v>
      </c>
      <c r="E22" s="39" t="str">
        <f>VLOOKUP(D22,'SUBJECT CODE'!$B$1:$C$30,2,0)</f>
        <v>English Core</v>
      </c>
      <c r="F22" s="40">
        <v>126</v>
      </c>
      <c r="G22" s="39" t="str">
        <f>VLOOKUP(F22,'SUBJECT CODE'!$B$1:$C$30,2,0)</f>
        <v>LEPCHA</v>
      </c>
      <c r="H22" s="40">
        <v>48</v>
      </c>
      <c r="I22" s="39" t="str">
        <f>VLOOKUP(H22,'SUBJECT CODE'!$B$1:$C$30,2,0)</f>
        <v>Physical Education</v>
      </c>
      <c r="J22" s="39">
        <v>42</v>
      </c>
      <c r="K22" s="39" t="str">
        <f>VLOOKUP(J22,'SUBJECT CODE'!$B$1:$C$30,2,0)</f>
        <v>Physics</v>
      </c>
      <c r="L22" s="40">
        <v>44</v>
      </c>
      <c r="M22" s="39" t="str">
        <f>VLOOKUP(L22,'SUBJECT CODE'!$B$1:$C$30,2,0)</f>
        <v>Biology</v>
      </c>
      <c r="N22" s="40">
        <v>43</v>
      </c>
      <c r="O22" s="39" t="str">
        <f>VLOOKUP(N22,'SUBJECT CODE'!$B$1:$C$30,2,0)</f>
        <v>Chemistry</v>
      </c>
      <c r="P22" s="39" t="s">
        <v>67</v>
      </c>
      <c r="Q22" s="39" t="s">
        <v>67</v>
      </c>
      <c r="R22" s="39" t="s">
        <v>67</v>
      </c>
      <c r="S22" s="39" t="s">
        <v>61</v>
      </c>
      <c r="U22" s="39">
        <f t="shared" si="0"/>
        <v>0</v>
      </c>
      <c r="V22" s="39" t="str">
        <f t="shared" si="1"/>
        <v/>
      </c>
      <c r="W22" s="39" t="str">
        <f t="shared" si="2"/>
        <v/>
      </c>
      <c r="X22" s="39">
        <f>IFERROR(RANK(W22,$W$5:$W$215),0)</f>
        <v>0</v>
      </c>
    </row>
    <row r="23" s="34" customFormat="1" spans="1:24">
      <c r="A23" s="39"/>
      <c r="B23" s="39"/>
      <c r="C23" s="39"/>
      <c r="D23" s="40">
        <v>75</v>
      </c>
      <c r="E23" s="39" t="s">
        <v>57</v>
      </c>
      <c r="F23" s="40">
        <v>84</v>
      </c>
      <c r="G23" s="39" t="s">
        <v>67</v>
      </c>
      <c r="H23" s="40">
        <v>68</v>
      </c>
      <c r="I23" s="39" t="s">
        <v>65</v>
      </c>
      <c r="J23" s="39">
        <v>55</v>
      </c>
      <c r="K23" s="40" t="s">
        <v>65</v>
      </c>
      <c r="L23" s="40">
        <v>69</v>
      </c>
      <c r="M23" s="39" t="s">
        <v>57</v>
      </c>
      <c r="N23" s="40">
        <v>41</v>
      </c>
      <c r="O23" s="39" t="s">
        <v>46</v>
      </c>
      <c r="P23" s="39"/>
      <c r="Q23" s="39"/>
      <c r="R23" s="39"/>
      <c r="S23" s="39"/>
      <c r="T23" s="34" t="s">
        <v>467</v>
      </c>
      <c r="U23" s="39">
        <f>SUM(D23,F23,H23,J23,L23,N23)</f>
        <v>392</v>
      </c>
      <c r="V23" s="39">
        <f>U23-MIN(D23,F23,H23,J23,L23,N23)</f>
        <v>351</v>
      </c>
      <c r="W23" s="39">
        <f>IFERROR(V23/500*100,"")</f>
        <v>70.2</v>
      </c>
      <c r="X23" s="39">
        <f>IFERROR(RANK(W23,$W$5:$W$215),0)</f>
        <v>26</v>
      </c>
    </row>
    <row r="24" s="34" customFormat="1" spans="1:24">
      <c r="A24" s="34">
        <v>16644496</v>
      </c>
      <c r="B24" s="34" t="s">
        <v>37</v>
      </c>
      <c r="C24" s="34" t="s">
        <v>103</v>
      </c>
      <c r="D24" s="38">
        <v>301</v>
      </c>
      <c r="E24" s="34" t="str">
        <f>VLOOKUP(D24,'SUBJECT CODE'!$B$1:$C$30,2,0)</f>
        <v>English Core</v>
      </c>
      <c r="F24" s="38">
        <v>124</v>
      </c>
      <c r="G24" s="34" t="str">
        <f>VLOOKUP(F24,'SUBJECT CODE'!$B$1:$C$30,2,0)</f>
        <v>NEPALI</v>
      </c>
      <c r="H24" s="38">
        <v>43</v>
      </c>
      <c r="I24" s="34" t="str">
        <f>VLOOKUP(H24,'SUBJECT CODE'!$B$1:$C$30,2,0)</f>
        <v>Chemistry</v>
      </c>
      <c r="J24" s="34">
        <v>48</v>
      </c>
      <c r="K24" s="34" t="str">
        <f>VLOOKUP(J24,'SUBJECT CODE'!$B$1:$C$30,2,0)</f>
        <v>Physical Education</v>
      </c>
      <c r="L24" s="38">
        <v>41</v>
      </c>
      <c r="M24" s="34" t="str">
        <f>VLOOKUP(L24,'SUBJECT CODE'!$B$1:$C$30,2,0)</f>
        <v>Mathematics</v>
      </c>
      <c r="N24" s="38">
        <v>42</v>
      </c>
      <c r="O24" s="34" t="str">
        <f>VLOOKUP(N24,'SUBJECT CODE'!$B$1:$C$30,2,0)</f>
        <v>Physics</v>
      </c>
      <c r="P24" s="34" t="s">
        <v>42</v>
      </c>
      <c r="Q24" s="34" t="s">
        <v>104</v>
      </c>
      <c r="R24" s="34" t="s">
        <v>104</v>
      </c>
      <c r="S24" s="34" t="s">
        <v>54</v>
      </c>
      <c r="T24" s="34"/>
      <c r="U24" s="34">
        <f t="shared" si="0"/>
        <v>0</v>
      </c>
      <c r="V24" s="34" t="str">
        <f t="shared" si="1"/>
        <v/>
      </c>
      <c r="W24" s="34" t="str">
        <f t="shared" si="2"/>
        <v/>
      </c>
      <c r="X24" s="34">
        <f>IFERROR(RANK(W24,$W$5:$W$215),0)</f>
        <v>0</v>
      </c>
    </row>
    <row r="25" s="34" customFormat="1" spans="1:24">
      <c r="A25" s="39"/>
      <c r="B25" s="39"/>
      <c r="C25" s="39"/>
      <c r="D25" s="40">
        <v>77</v>
      </c>
      <c r="E25" s="39" t="s">
        <v>57</v>
      </c>
      <c r="F25" s="40">
        <v>67</v>
      </c>
      <c r="G25" s="39" t="s">
        <v>57</v>
      </c>
      <c r="H25" s="40">
        <v>38</v>
      </c>
      <c r="I25" s="39" t="s">
        <v>46</v>
      </c>
      <c r="J25" s="39">
        <v>70</v>
      </c>
      <c r="K25" s="40" t="s">
        <v>65</v>
      </c>
      <c r="L25" s="40">
        <v>45</v>
      </c>
      <c r="M25" s="39" t="s">
        <v>48</v>
      </c>
      <c r="N25" s="40">
        <v>36</v>
      </c>
      <c r="O25" s="39" t="s">
        <v>46</v>
      </c>
      <c r="P25" s="39"/>
      <c r="Q25" s="39"/>
      <c r="R25" s="39"/>
      <c r="S25" s="39"/>
      <c r="T25" s="34" t="s">
        <v>467</v>
      </c>
      <c r="U25" s="39">
        <f>SUM(D25,F25,H25,J25,L25,N25)</f>
        <v>333</v>
      </c>
      <c r="V25">
        <f>U25-MIN(D25,F25,H25,J25,L25,N25)</f>
        <v>297</v>
      </c>
      <c r="W25">
        <f>IFERROR(V25/500*100,"")</f>
        <v>59.4</v>
      </c>
      <c r="X25" s="39">
        <f>IFERROR(RANK(W25,$W$5:$W$215),0)</f>
        <v>81</v>
      </c>
    </row>
    <row r="26" s="34" customFormat="1" spans="1:24">
      <c r="A26" s="43">
        <v>16644497</v>
      </c>
      <c r="B26" s="43" t="s">
        <v>50</v>
      </c>
      <c r="C26" s="43" t="s">
        <v>108</v>
      </c>
      <c r="D26" s="44">
        <v>301</v>
      </c>
      <c r="E26" s="43" t="str">
        <f>VLOOKUP(D26,'SUBJECT CODE'!$B$1:$C$30,2,0)</f>
        <v>English Core</v>
      </c>
      <c r="F26" s="44">
        <v>302</v>
      </c>
      <c r="G26" s="43" t="str">
        <f>VLOOKUP(F26,'SUBJECT CODE'!$B$1:$C$30,2,0)</f>
        <v>HINDI</v>
      </c>
      <c r="H26" s="44">
        <v>43</v>
      </c>
      <c r="I26" s="43" t="str">
        <f>VLOOKUP(H26,'SUBJECT CODE'!$B$1:$C$30,2,0)</f>
        <v>Chemistry</v>
      </c>
      <c r="J26" s="43">
        <v>42</v>
      </c>
      <c r="K26" s="43" t="str">
        <f>VLOOKUP(J26,'SUBJECT CODE'!$B$1:$C$30,2,0)</f>
        <v>Physics</v>
      </c>
      <c r="L26" s="44">
        <v>41</v>
      </c>
      <c r="M26" s="43" t="str">
        <f>VLOOKUP(L26,'SUBJECT CODE'!$B$1:$C$30,2,0)</f>
        <v>Mathematics</v>
      </c>
      <c r="N26" s="44">
        <v>48</v>
      </c>
      <c r="O26" s="43" t="str">
        <f>VLOOKUP(N26,'SUBJECT CODE'!$B$1:$C$30,2,0)</f>
        <v>Physical Education</v>
      </c>
      <c r="P26" s="43" t="s">
        <v>67</v>
      </c>
      <c r="Q26" s="43" t="s">
        <v>67</v>
      </c>
      <c r="R26" s="43" t="s">
        <v>67</v>
      </c>
      <c r="S26" s="43" t="s">
        <v>61</v>
      </c>
      <c r="T26" s="34"/>
      <c r="U26" s="43">
        <f t="shared" si="0"/>
        <v>0</v>
      </c>
      <c r="V26" s="43" t="str">
        <f t="shared" si="1"/>
        <v/>
      </c>
      <c r="W26" s="43" t="str">
        <f t="shared" si="2"/>
        <v/>
      </c>
      <c r="X26" s="43">
        <f>IFERROR(RANK(W26,$W$5:$W$215),0)</f>
        <v>0</v>
      </c>
    </row>
    <row r="27" s="34" customFormat="1" spans="1:24">
      <c r="A27" s="39"/>
      <c r="B27" s="39"/>
      <c r="C27" s="39"/>
      <c r="D27" s="40">
        <v>79</v>
      </c>
      <c r="E27" s="39" t="s">
        <v>67</v>
      </c>
      <c r="F27" s="40">
        <v>71</v>
      </c>
      <c r="G27" s="39" t="s">
        <v>65</v>
      </c>
      <c r="H27" s="40">
        <v>51</v>
      </c>
      <c r="I27" s="39" t="s">
        <v>48</v>
      </c>
      <c r="J27" s="39">
        <v>57</v>
      </c>
      <c r="K27" s="40" t="s">
        <v>57</v>
      </c>
      <c r="L27" s="40">
        <v>45</v>
      </c>
      <c r="M27" s="39" t="s">
        <v>48</v>
      </c>
      <c r="N27" s="40">
        <v>73</v>
      </c>
      <c r="O27" s="39" t="s">
        <v>65</v>
      </c>
      <c r="P27" s="39"/>
      <c r="Q27" s="39"/>
      <c r="R27" s="39"/>
      <c r="S27" s="39"/>
      <c r="T27" s="34" t="s">
        <v>467</v>
      </c>
      <c r="U27" s="39">
        <f>SUM(D27,F27,H27,J27,L27,N27)</f>
        <v>376</v>
      </c>
      <c r="V27">
        <f>U27-MIN(D27,F27,H27,J27,L27,N27)</f>
        <v>331</v>
      </c>
      <c r="W27">
        <f>IFERROR(V27/500*100,"")</f>
        <v>66.2</v>
      </c>
      <c r="X27" s="39">
        <f>IFERROR(RANK(W27,$W$5:$W$215),0)</f>
        <v>47</v>
      </c>
    </row>
    <row r="28" s="35" customFormat="1" spans="1:24">
      <c r="A28" s="41">
        <v>16644498</v>
      </c>
      <c r="B28" s="41" t="s">
        <v>50</v>
      </c>
      <c r="C28" s="41" t="s">
        <v>113</v>
      </c>
      <c r="D28" s="42">
        <v>301</v>
      </c>
      <c r="E28" s="41" t="str">
        <f>VLOOKUP(D28,'SUBJECT CODE'!$B$1:$C$30,2,0)</f>
        <v>English Core</v>
      </c>
      <c r="F28" s="42">
        <v>124</v>
      </c>
      <c r="G28" s="41" t="str">
        <f>VLOOKUP(F28,'SUBJECT CODE'!$B$1:$C$30,2,0)</f>
        <v>NEPALI</v>
      </c>
      <c r="H28" s="42">
        <v>43</v>
      </c>
      <c r="I28" s="41" t="str">
        <f>VLOOKUP(H28,'SUBJECT CODE'!$B$1:$C$30,2,0)</f>
        <v>Chemistry</v>
      </c>
      <c r="J28" s="41">
        <v>42</v>
      </c>
      <c r="K28" s="41" t="str">
        <f>VLOOKUP(J28,'SUBJECT CODE'!$B$1:$C$30,2,0)</f>
        <v>Physics</v>
      </c>
      <c r="L28" s="42">
        <v>44</v>
      </c>
      <c r="M28" s="41" t="str">
        <f>VLOOKUP(L28,'SUBJECT CODE'!$B$1:$C$30,2,0)</f>
        <v>Biology</v>
      </c>
      <c r="N28" s="42">
        <v>48</v>
      </c>
      <c r="O28" s="41" t="str">
        <f>VLOOKUP(N28,'SUBJECT CODE'!$B$1:$C$30,2,0)</f>
        <v>Physical Education</v>
      </c>
      <c r="P28" s="41" t="s">
        <v>42</v>
      </c>
      <c r="Q28" s="41" t="s">
        <v>67</v>
      </c>
      <c r="R28" s="41" t="s">
        <v>67</v>
      </c>
      <c r="S28" s="41" t="s">
        <v>69</v>
      </c>
      <c r="T28" s="50"/>
      <c r="U28" s="41">
        <f t="shared" si="0"/>
        <v>0</v>
      </c>
      <c r="V28" s="51" t="str">
        <f t="shared" si="1"/>
        <v/>
      </c>
      <c r="W28" s="51" t="str">
        <f t="shared" si="2"/>
        <v/>
      </c>
      <c r="X28" s="51">
        <f>IFERROR(RANK(W28,$W$5:$W$215),0)</f>
        <v>0</v>
      </c>
    </row>
    <row r="29" s="34" customFormat="1" spans="1:24">
      <c r="A29" s="39"/>
      <c r="B29" s="39"/>
      <c r="C29" s="39"/>
      <c r="D29" s="40">
        <v>73</v>
      </c>
      <c r="E29" s="39" t="s">
        <v>65</v>
      </c>
      <c r="F29" s="40">
        <v>72</v>
      </c>
      <c r="G29" s="39" t="s">
        <v>67</v>
      </c>
      <c r="H29" s="40">
        <v>29</v>
      </c>
      <c r="I29" s="39" t="s">
        <v>46</v>
      </c>
      <c r="J29" s="39">
        <v>35</v>
      </c>
      <c r="K29" s="40" t="s">
        <v>46</v>
      </c>
      <c r="L29" s="40">
        <v>41</v>
      </c>
      <c r="M29" s="39" t="s">
        <v>46</v>
      </c>
      <c r="N29" s="40">
        <v>61</v>
      </c>
      <c r="O29" s="39" t="s">
        <v>79</v>
      </c>
      <c r="P29" s="39"/>
      <c r="Q29" s="39"/>
      <c r="R29" s="39"/>
      <c r="S29" s="39"/>
      <c r="T29" s="34" t="s">
        <v>467</v>
      </c>
      <c r="U29" s="39">
        <f>SUM(D29,F29,H29,J29,L29,N29)</f>
        <v>311</v>
      </c>
      <c r="V29">
        <f>U29-MIN(D29,F29,H29,J29,L29,N29)</f>
        <v>282</v>
      </c>
      <c r="W29">
        <f>IFERROR(V29/500*100,"")</f>
        <v>56.4</v>
      </c>
      <c r="X29" s="39">
        <f>IFERROR(RANK(W29,$W$5:$W$215),0)</f>
        <v>98</v>
      </c>
    </row>
    <row r="30" spans="1:24">
      <c r="A30" s="39">
        <v>16644499</v>
      </c>
      <c r="B30" s="39" t="s">
        <v>50</v>
      </c>
      <c r="C30" s="39" t="s">
        <v>117</v>
      </c>
      <c r="D30" s="40">
        <v>301</v>
      </c>
      <c r="E30" s="39" t="str">
        <f>VLOOKUP(D30,'SUBJECT CODE'!$B$1:$C$30,2,0)</f>
        <v>English Core</v>
      </c>
      <c r="F30" s="40">
        <v>124</v>
      </c>
      <c r="G30" s="39" t="str">
        <f>VLOOKUP(F30,'SUBJECT CODE'!$B$1:$C$30,2,0)</f>
        <v>NEPALI</v>
      </c>
      <c r="H30" s="40">
        <v>43</v>
      </c>
      <c r="I30" s="39" t="str">
        <f>VLOOKUP(H30,'SUBJECT CODE'!$B$1:$C$30,2,0)</f>
        <v>Chemistry</v>
      </c>
      <c r="J30" s="39">
        <v>48</v>
      </c>
      <c r="K30" s="39" t="str">
        <f>VLOOKUP(J30,'SUBJECT CODE'!$B$1:$C$30,2,0)</f>
        <v>Physical Education</v>
      </c>
      <c r="L30" s="40">
        <v>44</v>
      </c>
      <c r="M30" s="39" t="str">
        <f>VLOOKUP(L30,'SUBJECT CODE'!$B$1:$C$30,2,0)</f>
        <v>Biology</v>
      </c>
      <c r="N30" s="40">
        <v>42</v>
      </c>
      <c r="O30" s="39" t="str">
        <f>VLOOKUP(N30,'SUBJECT CODE'!$B$1:$C$30,2,0)</f>
        <v>Physics</v>
      </c>
      <c r="P30" s="39" t="s">
        <v>104</v>
      </c>
      <c r="Q30" s="39" t="s">
        <v>118</v>
      </c>
      <c r="R30" s="39" t="s">
        <v>104</v>
      </c>
      <c r="S30" s="39" t="s">
        <v>61</v>
      </c>
      <c r="U30" s="39">
        <f t="shared" si="0"/>
        <v>0</v>
      </c>
      <c r="V30" t="str">
        <f t="shared" si="1"/>
        <v/>
      </c>
      <c r="W30" t="str">
        <f t="shared" si="2"/>
        <v/>
      </c>
      <c r="X30">
        <f>IFERROR(RANK(W30,$W$5:$W$215),0)</f>
        <v>0</v>
      </c>
    </row>
    <row r="31" s="34" customFormat="1" spans="1:24">
      <c r="A31" s="39"/>
      <c r="B31" s="39"/>
      <c r="C31" s="39"/>
      <c r="D31" s="40">
        <v>93</v>
      </c>
      <c r="E31" s="39" t="s">
        <v>118</v>
      </c>
      <c r="F31" s="40">
        <v>93</v>
      </c>
      <c r="G31" s="39" t="s">
        <v>118</v>
      </c>
      <c r="H31" s="40">
        <v>57</v>
      </c>
      <c r="I31" s="39" t="s">
        <v>65</v>
      </c>
      <c r="J31" s="39">
        <v>83</v>
      </c>
      <c r="K31" s="40" t="s">
        <v>42</v>
      </c>
      <c r="L31" s="40">
        <v>83</v>
      </c>
      <c r="M31" s="39" t="s">
        <v>42</v>
      </c>
      <c r="N31" s="40">
        <v>43</v>
      </c>
      <c r="O31" s="39" t="s">
        <v>46</v>
      </c>
      <c r="P31" s="39"/>
      <c r="Q31" s="39"/>
      <c r="R31" s="39"/>
      <c r="S31" s="39"/>
      <c r="T31" s="34" t="s">
        <v>467</v>
      </c>
      <c r="U31" s="39">
        <f>SUM(D31,F31,H31,J31,L31,N31)</f>
        <v>452</v>
      </c>
      <c r="V31">
        <f>U31-MIN(D31,F31,H31,J31,L31,N31)</f>
        <v>409</v>
      </c>
      <c r="W31">
        <f>IFERROR(V31/500*100,"")</f>
        <v>81.8</v>
      </c>
      <c r="X31" s="39">
        <f>IFERROR(RANK(W31,$W$5:$W$215),0)</f>
        <v>5</v>
      </c>
    </row>
    <row r="32" spans="1:24">
      <c r="A32" s="39">
        <v>16644500</v>
      </c>
      <c r="B32" s="39" t="s">
        <v>50</v>
      </c>
      <c r="C32" s="39" t="s">
        <v>122</v>
      </c>
      <c r="D32" s="40">
        <v>301</v>
      </c>
      <c r="E32" s="39" t="str">
        <f>VLOOKUP(D32,'SUBJECT CODE'!$B$1:$C$30,2,0)</f>
        <v>English Core</v>
      </c>
      <c r="F32" s="40">
        <v>195</v>
      </c>
      <c r="G32" s="39" t="str">
        <f>VLOOKUP(F32,'SUBJECT CODE'!$B$1:$C$30,2,0)</f>
        <v>BHUTIA</v>
      </c>
      <c r="H32" s="40">
        <v>48</v>
      </c>
      <c r="I32" s="39" t="str">
        <f>VLOOKUP(H32,'SUBJECT CODE'!$B$1:$C$30,2,0)</f>
        <v>Physical Education</v>
      </c>
      <c r="J32" s="39">
        <v>42</v>
      </c>
      <c r="K32" s="39" t="str">
        <f>VLOOKUP(J32,'SUBJECT CODE'!$B$1:$C$30,2,0)</f>
        <v>Physics</v>
      </c>
      <c r="L32" s="40">
        <v>44</v>
      </c>
      <c r="M32" s="39" t="str">
        <f>VLOOKUP(L32,'SUBJECT CODE'!$B$1:$C$30,2,0)</f>
        <v>Biology</v>
      </c>
      <c r="N32" s="40">
        <v>43</v>
      </c>
      <c r="O32" s="39" t="str">
        <f>VLOOKUP(N32,'SUBJECT CODE'!$B$1:$C$30,2,0)</f>
        <v>Chemistry</v>
      </c>
      <c r="P32" s="39" t="s">
        <v>42</v>
      </c>
      <c r="Q32" s="39" t="s">
        <v>42</v>
      </c>
      <c r="R32" s="39" t="s">
        <v>42</v>
      </c>
      <c r="S32" s="39" t="s">
        <v>61</v>
      </c>
      <c r="U32" s="39">
        <f t="shared" si="0"/>
        <v>0</v>
      </c>
      <c r="V32" t="str">
        <f t="shared" si="1"/>
        <v/>
      </c>
      <c r="W32" t="str">
        <f t="shared" si="2"/>
        <v/>
      </c>
      <c r="X32">
        <f>IFERROR(RANK(W32,$W$5:$W$215),0)</f>
        <v>0</v>
      </c>
    </row>
    <row r="33" s="34" customFormat="1" spans="1:24">
      <c r="A33" s="39"/>
      <c r="B33" s="39"/>
      <c r="C33" s="39"/>
      <c r="D33" s="40">
        <v>78</v>
      </c>
      <c r="E33" s="39" t="s">
        <v>57</v>
      </c>
      <c r="F33" s="40">
        <v>65</v>
      </c>
      <c r="G33" s="39" t="s">
        <v>79</v>
      </c>
      <c r="H33" s="40">
        <v>72</v>
      </c>
      <c r="I33" s="39" t="s">
        <v>65</v>
      </c>
      <c r="J33" s="39">
        <v>54</v>
      </c>
      <c r="K33" s="40" t="s">
        <v>65</v>
      </c>
      <c r="L33" s="40">
        <v>63</v>
      </c>
      <c r="M33" s="39" t="s">
        <v>65</v>
      </c>
      <c r="N33" s="40">
        <v>37</v>
      </c>
      <c r="O33" s="39" t="s">
        <v>46</v>
      </c>
      <c r="P33" s="39"/>
      <c r="Q33" s="39"/>
      <c r="R33" s="39"/>
      <c r="S33" s="39"/>
      <c r="T33" s="34" t="s">
        <v>467</v>
      </c>
      <c r="U33" s="39">
        <f>SUM(D33,F33,H33,J33,L33,N33)</f>
        <v>369</v>
      </c>
      <c r="V33">
        <f>U33-MIN(D33,F33,H33,J33,L33,N33)</f>
        <v>332</v>
      </c>
      <c r="W33">
        <f>IFERROR(V33/500*100,"")</f>
        <v>66.4</v>
      </c>
      <c r="X33" s="39">
        <f>IFERROR(RANK(W33,$W$5:$W$215),0)</f>
        <v>46</v>
      </c>
    </row>
    <row r="34" s="34" customFormat="1" spans="1:24">
      <c r="A34" s="34">
        <v>16644501</v>
      </c>
      <c r="B34" s="34" t="s">
        <v>50</v>
      </c>
      <c r="C34" s="34" t="s">
        <v>127</v>
      </c>
      <c r="D34" s="38">
        <v>301</v>
      </c>
      <c r="E34" s="34" t="str">
        <f>VLOOKUP(D34,'SUBJECT CODE'!$B$1:$C$30,2,0)</f>
        <v>English Core</v>
      </c>
      <c r="F34" s="38">
        <v>124</v>
      </c>
      <c r="G34" s="34" t="str">
        <f>VLOOKUP(F34,'SUBJECT CODE'!$B$1:$C$30,2,0)</f>
        <v>NEPALI</v>
      </c>
      <c r="H34" s="38">
        <v>48</v>
      </c>
      <c r="I34" s="34" t="str">
        <f>VLOOKUP(H34,'SUBJECT CODE'!$B$1:$C$30,2,0)</f>
        <v>Physical Education</v>
      </c>
      <c r="J34" s="34">
        <v>42</v>
      </c>
      <c r="K34" s="34" t="str">
        <f>VLOOKUP(J34,'SUBJECT CODE'!$B$1:$C$30,2,0)</f>
        <v>Physics</v>
      </c>
      <c r="L34" s="38">
        <v>44</v>
      </c>
      <c r="M34" s="34" t="str">
        <f>VLOOKUP(L34,'SUBJECT CODE'!$B$1:$C$30,2,0)</f>
        <v>Biology</v>
      </c>
      <c r="N34" s="38">
        <v>43</v>
      </c>
      <c r="O34" s="34" t="str">
        <f>VLOOKUP(N34,'SUBJECT CODE'!$B$1:$C$30,2,0)</f>
        <v>Chemistry</v>
      </c>
      <c r="P34" s="34" t="s">
        <v>67</v>
      </c>
      <c r="Q34" s="34" t="s">
        <v>67</v>
      </c>
      <c r="R34" s="34" t="s">
        <v>67</v>
      </c>
      <c r="S34" s="34" t="s">
        <v>43</v>
      </c>
      <c r="T34" s="34"/>
      <c r="U34" s="34">
        <f t="shared" si="0"/>
        <v>0</v>
      </c>
      <c r="V34" s="34" t="str">
        <f t="shared" si="1"/>
        <v/>
      </c>
      <c r="W34" s="34" t="str">
        <f t="shared" si="2"/>
        <v/>
      </c>
      <c r="X34" s="34">
        <f>IFERROR(RANK(W34,$W$5:$W$215),0)</f>
        <v>0</v>
      </c>
    </row>
    <row r="35" s="34" customFormat="1" spans="1:24">
      <c r="A35" s="39"/>
      <c r="B35" s="39"/>
      <c r="C35" s="39"/>
      <c r="D35" s="40">
        <v>79</v>
      </c>
      <c r="E35" s="39" t="s">
        <v>67</v>
      </c>
      <c r="F35" s="40">
        <v>73</v>
      </c>
      <c r="G35" s="39" t="s">
        <v>42</v>
      </c>
      <c r="H35" s="40">
        <v>59</v>
      </c>
      <c r="I35" s="39" t="s">
        <v>48</v>
      </c>
      <c r="J35" s="39">
        <v>37</v>
      </c>
      <c r="K35" s="40" t="s">
        <v>46</v>
      </c>
      <c r="L35" s="40">
        <v>48</v>
      </c>
      <c r="M35" s="39" t="s">
        <v>48</v>
      </c>
      <c r="N35" s="40">
        <v>34</v>
      </c>
      <c r="O35" s="39" t="s">
        <v>46</v>
      </c>
      <c r="P35" s="39"/>
      <c r="Q35" s="39"/>
      <c r="R35" s="39"/>
      <c r="S35" s="39"/>
      <c r="T35" s="34" t="s">
        <v>467</v>
      </c>
      <c r="U35" s="39">
        <f>SUM(D35,F35,H35,J35,L35,N35)</f>
        <v>330</v>
      </c>
      <c r="V35">
        <f>U35-MIN(D35,F35,H35,J35,L35,N35)</f>
        <v>296</v>
      </c>
      <c r="W35">
        <f>IFERROR(V35/500*100,"")</f>
        <v>59.2</v>
      </c>
      <c r="X35" s="39">
        <f>IFERROR(RANK(W35,$W$5:$W$215),0)</f>
        <v>82</v>
      </c>
    </row>
    <row r="36" s="35" customFormat="1" spans="1:24">
      <c r="A36" s="41">
        <v>16644502</v>
      </c>
      <c r="B36" s="41" t="s">
        <v>50</v>
      </c>
      <c r="C36" s="41" t="s">
        <v>130</v>
      </c>
      <c r="D36" s="42">
        <v>301</v>
      </c>
      <c r="E36" s="41" t="str">
        <f>VLOOKUP(D36,'SUBJECT CODE'!$B$1:$C$30,2,0)</f>
        <v>English Core</v>
      </c>
      <c r="F36" s="42">
        <v>124</v>
      </c>
      <c r="G36" s="41" t="str">
        <f>VLOOKUP(F36,'SUBJECT CODE'!$B$1:$C$30,2,0)</f>
        <v>NEPALI</v>
      </c>
      <c r="H36" s="42">
        <v>43</v>
      </c>
      <c r="I36" s="41" t="str">
        <f>VLOOKUP(H36,'SUBJECT CODE'!$B$1:$C$30,2,0)</f>
        <v>Chemistry</v>
      </c>
      <c r="J36" s="41">
        <v>42</v>
      </c>
      <c r="K36" s="41" t="str">
        <f>VLOOKUP(J36,'SUBJECT CODE'!$B$1:$C$30,2,0)</f>
        <v>Physics</v>
      </c>
      <c r="L36" s="42">
        <v>44</v>
      </c>
      <c r="M36" s="41" t="str">
        <f>VLOOKUP(L36,'SUBJECT CODE'!$B$1:$C$30,2,0)</f>
        <v>Biology</v>
      </c>
      <c r="N36" s="42">
        <v>48</v>
      </c>
      <c r="O36" s="41" t="str">
        <f>VLOOKUP(N36,'SUBJECT CODE'!$B$1:$C$30,2,0)</f>
        <v>Physical Education</v>
      </c>
      <c r="P36" s="41" t="s">
        <v>42</v>
      </c>
      <c r="Q36" s="41" t="s">
        <v>42</v>
      </c>
      <c r="R36" s="41" t="s">
        <v>42</v>
      </c>
      <c r="S36" s="41" t="s">
        <v>69</v>
      </c>
      <c r="T36" s="50"/>
      <c r="U36" s="41">
        <f t="shared" ref="U36:U95" si="3">COUNTBLANK(D36:O36)</f>
        <v>0</v>
      </c>
      <c r="V36" s="51" t="str">
        <f t="shared" ref="V36:V95" si="4">IF(U36=1,SUM(N36,L36,K36,H36,F36,D36),"")</f>
        <v/>
      </c>
      <c r="W36" s="51" t="str">
        <f t="shared" ref="W36:W95" si="5">IFERROR(V36/600*100,"")</f>
        <v/>
      </c>
      <c r="X36" s="51">
        <f t="shared" ref="X36:X95" si="6">IFERROR(RANK(W36,$W$5:$W$215),0)</f>
        <v>0</v>
      </c>
    </row>
    <row r="37" s="34" customFormat="1" spans="1:24">
      <c r="A37" s="39"/>
      <c r="B37" s="39"/>
      <c r="C37" s="39"/>
      <c r="D37" s="40">
        <v>83</v>
      </c>
      <c r="E37" s="39" t="s">
        <v>67</v>
      </c>
      <c r="F37" s="40">
        <v>67</v>
      </c>
      <c r="G37" s="39" t="s">
        <v>57</v>
      </c>
      <c r="H37" s="40">
        <v>32</v>
      </c>
      <c r="I37" s="39" t="s">
        <v>46</v>
      </c>
      <c r="J37" s="39">
        <v>36</v>
      </c>
      <c r="K37" s="40" t="s">
        <v>46</v>
      </c>
      <c r="L37" s="40">
        <v>43</v>
      </c>
      <c r="M37" s="39" t="s">
        <v>46</v>
      </c>
      <c r="N37" s="40">
        <v>56</v>
      </c>
      <c r="O37" s="39" t="s">
        <v>48</v>
      </c>
      <c r="P37" s="39"/>
      <c r="Q37" s="39"/>
      <c r="R37" s="39"/>
      <c r="S37" s="39"/>
      <c r="T37" s="34" t="s">
        <v>467</v>
      </c>
      <c r="U37" s="39">
        <f>SUM(D37,F37,H37,J37,L37,N37)</f>
        <v>317</v>
      </c>
      <c r="V37">
        <f>U37-MIN(D37,F37,H37,J37,L37,N37)</f>
        <v>285</v>
      </c>
      <c r="W37">
        <f>IFERROR(V37/500*100,"")</f>
        <v>57</v>
      </c>
      <c r="X37" s="39">
        <f t="shared" si="6"/>
        <v>93</v>
      </c>
    </row>
    <row r="38" spans="1:24">
      <c r="A38" s="39">
        <v>16644503</v>
      </c>
      <c r="B38" s="39" t="s">
        <v>37</v>
      </c>
      <c r="C38" s="39" t="s">
        <v>134</v>
      </c>
      <c r="D38" s="40">
        <v>301</v>
      </c>
      <c r="E38" s="39" t="str">
        <f>VLOOKUP(D38,'SUBJECT CODE'!$B$1:$C$30,2,0)</f>
        <v>English Core</v>
      </c>
      <c r="F38" s="40">
        <v>302</v>
      </c>
      <c r="G38" s="39" t="str">
        <f>VLOOKUP(F38,'SUBJECT CODE'!$B$1:$C$30,2,0)</f>
        <v>HINDI</v>
      </c>
      <c r="H38" s="40">
        <v>43</v>
      </c>
      <c r="I38" s="39" t="str">
        <f>VLOOKUP(H38,'SUBJECT CODE'!$B$1:$C$30,2,0)</f>
        <v>Chemistry</v>
      </c>
      <c r="J38" s="39">
        <v>42</v>
      </c>
      <c r="K38" s="39" t="str">
        <f>VLOOKUP(J38,'SUBJECT CODE'!$B$1:$C$30,2,0)</f>
        <v>Physics</v>
      </c>
      <c r="L38" s="40">
        <v>44</v>
      </c>
      <c r="M38" s="39" t="str">
        <f>VLOOKUP(L38,'SUBJECT CODE'!$B$1:$C$30,2,0)</f>
        <v>Biology</v>
      </c>
      <c r="N38" s="40">
        <v>48</v>
      </c>
      <c r="O38" s="39" t="str">
        <f>VLOOKUP(N38,'SUBJECT CODE'!$B$1:$C$30,2,0)</f>
        <v>Physical Education</v>
      </c>
      <c r="P38" s="39" t="s">
        <v>104</v>
      </c>
      <c r="Q38" s="39" t="s">
        <v>104</v>
      </c>
      <c r="R38" s="39" t="s">
        <v>42</v>
      </c>
      <c r="S38" s="39" t="s">
        <v>61</v>
      </c>
      <c r="U38" s="39">
        <f t="shared" si="3"/>
        <v>0</v>
      </c>
      <c r="V38" t="str">
        <f t="shared" si="4"/>
        <v/>
      </c>
      <c r="W38" t="str">
        <f t="shared" si="5"/>
        <v/>
      </c>
      <c r="X38">
        <f t="shared" si="6"/>
        <v>0</v>
      </c>
    </row>
    <row r="39" s="34" customFormat="1" spans="1:24">
      <c r="A39" s="39"/>
      <c r="B39" s="39"/>
      <c r="C39" s="39"/>
      <c r="D39" s="40">
        <v>88</v>
      </c>
      <c r="E39" s="39" t="s">
        <v>104</v>
      </c>
      <c r="F39" s="40">
        <v>67</v>
      </c>
      <c r="G39" s="39" t="s">
        <v>79</v>
      </c>
      <c r="H39" s="40">
        <v>51</v>
      </c>
      <c r="I39" s="39" t="s">
        <v>48</v>
      </c>
      <c r="J39" s="39">
        <v>56</v>
      </c>
      <c r="K39" s="40" t="s">
        <v>57</v>
      </c>
      <c r="L39" s="40">
        <v>60</v>
      </c>
      <c r="M39" s="39" t="s">
        <v>65</v>
      </c>
      <c r="N39" s="40">
        <v>75</v>
      </c>
      <c r="O39" s="39" t="s">
        <v>57</v>
      </c>
      <c r="P39" s="39"/>
      <c r="Q39" s="39"/>
      <c r="R39" s="39"/>
      <c r="S39" s="39"/>
      <c r="T39" s="34" t="s">
        <v>467</v>
      </c>
      <c r="U39" s="39">
        <f>SUM(D39,F39,H39,J39,L39,N39)</f>
        <v>397</v>
      </c>
      <c r="V39">
        <f>U39-MIN(D39,F39,H39,J39,L39,N39)</f>
        <v>346</v>
      </c>
      <c r="W39">
        <f>IFERROR(V39/500*100,"")</f>
        <v>69.2</v>
      </c>
      <c r="X39" s="39">
        <f t="shared" si="6"/>
        <v>32</v>
      </c>
    </row>
    <row r="40" spans="1:24">
      <c r="A40" s="39">
        <v>16644504</v>
      </c>
      <c r="B40" s="39" t="s">
        <v>50</v>
      </c>
      <c r="C40" s="39" t="s">
        <v>139</v>
      </c>
      <c r="D40" s="40">
        <v>301</v>
      </c>
      <c r="E40" s="39" t="str">
        <f>VLOOKUP(D40,'SUBJECT CODE'!$B$1:$C$30,2,0)</f>
        <v>English Core</v>
      </c>
      <c r="F40" s="40">
        <v>124</v>
      </c>
      <c r="G40" s="39" t="str">
        <f>VLOOKUP(F40,'SUBJECT CODE'!$B$1:$C$30,2,0)</f>
        <v>NEPALI</v>
      </c>
      <c r="H40" s="40">
        <v>43</v>
      </c>
      <c r="I40" s="39" t="str">
        <f>VLOOKUP(H40,'SUBJECT CODE'!$B$1:$C$30,2,0)</f>
        <v>Chemistry</v>
      </c>
      <c r="J40" s="39">
        <v>42</v>
      </c>
      <c r="K40" s="39" t="str">
        <f>VLOOKUP(J40,'SUBJECT CODE'!$B$1:$C$30,2,0)</f>
        <v>Physics</v>
      </c>
      <c r="L40" s="40">
        <v>44</v>
      </c>
      <c r="M40" s="39" t="str">
        <f>VLOOKUP(L40,'SUBJECT CODE'!$B$1:$C$30,2,0)</f>
        <v>Biology</v>
      </c>
      <c r="N40" s="40">
        <v>48</v>
      </c>
      <c r="O40" s="39" t="str">
        <f>VLOOKUP(N40,'SUBJECT CODE'!$B$1:$C$30,2,0)</f>
        <v>Physical Education</v>
      </c>
      <c r="P40" s="39" t="s">
        <v>118</v>
      </c>
      <c r="Q40" s="39" t="s">
        <v>104</v>
      </c>
      <c r="R40" s="39" t="s">
        <v>118</v>
      </c>
      <c r="S40" s="39" t="s">
        <v>61</v>
      </c>
      <c r="U40" s="39">
        <f t="shared" si="3"/>
        <v>0</v>
      </c>
      <c r="V40" t="str">
        <f t="shared" si="4"/>
        <v/>
      </c>
      <c r="W40" t="str">
        <f t="shared" si="5"/>
        <v/>
      </c>
      <c r="X40">
        <f t="shared" si="6"/>
        <v>0</v>
      </c>
    </row>
    <row r="41" s="34" customFormat="1" spans="1:24">
      <c r="A41" s="39"/>
      <c r="B41" s="39"/>
      <c r="C41" s="39"/>
      <c r="D41" s="40">
        <v>92</v>
      </c>
      <c r="E41" s="39" t="s">
        <v>118</v>
      </c>
      <c r="F41" s="40">
        <v>97</v>
      </c>
      <c r="G41" s="39" t="s">
        <v>118</v>
      </c>
      <c r="H41" s="40">
        <v>68</v>
      </c>
      <c r="I41" s="39" t="s">
        <v>67</v>
      </c>
      <c r="J41" s="39">
        <v>57</v>
      </c>
      <c r="K41" s="40" t="s">
        <v>57</v>
      </c>
      <c r="L41" s="40">
        <v>74</v>
      </c>
      <c r="M41" s="39" t="s">
        <v>67</v>
      </c>
      <c r="N41" s="40">
        <v>91</v>
      </c>
      <c r="O41" s="39" t="s">
        <v>118</v>
      </c>
      <c r="P41" s="39"/>
      <c r="Q41" s="39"/>
      <c r="R41" s="39"/>
      <c r="S41" s="39"/>
      <c r="T41" s="34" t="s">
        <v>467</v>
      </c>
      <c r="U41" s="39">
        <f>SUM(D41,F41,H41,J41,L41,N41)</f>
        <v>479</v>
      </c>
      <c r="V41">
        <f>U41-MIN(D41,F41,H41,J41,L41,N41)</f>
        <v>422</v>
      </c>
      <c r="W41">
        <f>IFERROR(V41/500*100,"")</f>
        <v>84.4</v>
      </c>
      <c r="X41" s="39">
        <f t="shared" si="6"/>
        <v>3</v>
      </c>
    </row>
    <row r="42" s="35" customFormat="1" spans="1:24">
      <c r="A42" s="45">
        <v>16644505</v>
      </c>
      <c r="B42" s="45" t="s">
        <v>37</v>
      </c>
      <c r="C42" s="45" t="s">
        <v>144</v>
      </c>
      <c r="D42" s="46">
        <v>301</v>
      </c>
      <c r="E42" s="45" t="str">
        <f>VLOOKUP(D42,'SUBJECT CODE'!$B$1:$C$30,2,0)</f>
        <v>English Core</v>
      </c>
      <c r="F42" s="46">
        <v>302</v>
      </c>
      <c r="G42" s="45" t="str">
        <f>VLOOKUP(F42,'SUBJECT CODE'!$B$1:$C$30,2,0)</f>
        <v>HINDI</v>
      </c>
      <c r="H42" s="46">
        <v>43</v>
      </c>
      <c r="I42" s="45" t="str">
        <f>VLOOKUP(H42,'SUBJECT CODE'!$B$1:$C$30,2,0)</f>
        <v>Chemistry</v>
      </c>
      <c r="J42" s="45">
        <v>42</v>
      </c>
      <c r="K42" s="45" t="str">
        <f>VLOOKUP(J42,'SUBJECT CODE'!$B$1:$C$30,2,0)</f>
        <v>Physics</v>
      </c>
      <c r="L42" s="46">
        <v>41</v>
      </c>
      <c r="M42" s="45" t="str">
        <f>VLOOKUP(L42,'SUBJECT CODE'!$B$1:$C$30,2,0)</f>
        <v>Mathematics</v>
      </c>
      <c r="N42" s="46">
        <v>48</v>
      </c>
      <c r="O42" s="45" t="str">
        <f>VLOOKUP(N42,'SUBJECT CODE'!$B$1:$C$30,2,0)</f>
        <v>Physical Education</v>
      </c>
      <c r="P42" s="45" t="s">
        <v>42</v>
      </c>
      <c r="Q42" s="45" t="s">
        <v>42</v>
      </c>
      <c r="R42" s="45" t="s">
        <v>42</v>
      </c>
      <c r="S42" s="45" t="s">
        <v>69</v>
      </c>
      <c r="T42" s="50"/>
      <c r="U42" s="45">
        <f t="shared" si="3"/>
        <v>0</v>
      </c>
      <c r="V42" s="45" t="str">
        <f t="shared" si="4"/>
        <v/>
      </c>
      <c r="W42" s="45" t="str">
        <f t="shared" si="5"/>
        <v/>
      </c>
      <c r="X42" s="45">
        <f t="shared" si="6"/>
        <v>0</v>
      </c>
    </row>
    <row r="43" s="34" customFormat="1" spans="1:24">
      <c r="A43" s="39"/>
      <c r="B43" s="39"/>
      <c r="C43" s="39"/>
      <c r="D43" s="40">
        <v>79</v>
      </c>
      <c r="E43" s="39" t="s">
        <v>67</v>
      </c>
      <c r="F43" s="40">
        <v>62</v>
      </c>
      <c r="G43" s="39" t="s">
        <v>79</v>
      </c>
      <c r="H43" s="40">
        <v>34</v>
      </c>
      <c r="I43" s="39" t="s">
        <v>46</v>
      </c>
      <c r="J43" s="39">
        <v>35</v>
      </c>
      <c r="K43" s="40" t="s">
        <v>46</v>
      </c>
      <c r="L43" s="40">
        <v>33</v>
      </c>
      <c r="M43" s="39" t="s">
        <v>46</v>
      </c>
      <c r="N43" s="40">
        <v>73</v>
      </c>
      <c r="O43" s="39" t="s">
        <v>65</v>
      </c>
      <c r="P43" s="39"/>
      <c r="Q43" s="39"/>
      <c r="R43" s="39"/>
      <c r="S43" s="39"/>
      <c r="T43" s="34" t="s">
        <v>467</v>
      </c>
      <c r="U43" s="39">
        <f>SUM(D43,F43,H43,J43,L43,N43)</f>
        <v>316</v>
      </c>
      <c r="V43">
        <f>U43-MIN(D43,F43,H43,J43,L43,N43)</f>
        <v>283</v>
      </c>
      <c r="W43">
        <f>IFERROR(V43/500*100,"")</f>
        <v>56.6</v>
      </c>
      <c r="X43" s="39">
        <f t="shared" si="6"/>
        <v>95</v>
      </c>
    </row>
    <row r="44" s="34" customFormat="1" spans="1:24">
      <c r="A44" s="34">
        <v>16644506</v>
      </c>
      <c r="B44" s="34" t="s">
        <v>50</v>
      </c>
      <c r="C44" s="34" t="s">
        <v>147</v>
      </c>
      <c r="D44" s="38">
        <v>301</v>
      </c>
      <c r="E44" s="34" t="str">
        <f>VLOOKUP(D44,'SUBJECT CODE'!$B$1:$C$30,2,0)</f>
        <v>English Core</v>
      </c>
      <c r="F44" s="38">
        <v>124</v>
      </c>
      <c r="G44" s="34" t="str">
        <f>VLOOKUP(F44,'SUBJECT CODE'!$B$1:$C$30,2,0)</f>
        <v>NEPALI</v>
      </c>
      <c r="H44" s="38">
        <v>48</v>
      </c>
      <c r="I44" s="34" t="str">
        <f>VLOOKUP(H44,'SUBJECT CODE'!$B$1:$C$30,2,0)</f>
        <v>Physical Education</v>
      </c>
      <c r="J44" s="34">
        <v>42</v>
      </c>
      <c r="K44" s="34" t="str">
        <f>VLOOKUP(J44,'SUBJECT CODE'!$B$1:$C$30,2,0)</f>
        <v>Physics</v>
      </c>
      <c r="L44" s="38">
        <v>44</v>
      </c>
      <c r="M44" s="34" t="str">
        <f>VLOOKUP(L44,'SUBJECT CODE'!$B$1:$C$30,2,0)</f>
        <v>Biology</v>
      </c>
      <c r="N44" s="38">
        <v>43</v>
      </c>
      <c r="O44" s="34" t="str">
        <f>VLOOKUP(N44,'SUBJECT CODE'!$B$1:$C$30,2,0)</f>
        <v>Chemistry</v>
      </c>
      <c r="P44" s="34" t="s">
        <v>42</v>
      </c>
      <c r="Q44" s="34" t="s">
        <v>42</v>
      </c>
      <c r="R44" s="34" t="s">
        <v>42</v>
      </c>
      <c r="S44" s="34" t="s">
        <v>43</v>
      </c>
      <c r="T44" s="34"/>
      <c r="U44" s="34">
        <f t="shared" si="3"/>
        <v>0</v>
      </c>
      <c r="V44" s="34" t="str">
        <f t="shared" si="4"/>
        <v/>
      </c>
      <c r="W44" s="34" t="str">
        <f t="shared" si="5"/>
        <v/>
      </c>
      <c r="X44" s="34">
        <f t="shared" si="6"/>
        <v>0</v>
      </c>
    </row>
    <row r="45" s="34" customFormat="1" spans="1:24">
      <c r="A45" s="39"/>
      <c r="B45" s="39"/>
      <c r="C45" s="39"/>
      <c r="D45" s="40">
        <v>93</v>
      </c>
      <c r="E45" s="39" t="s">
        <v>118</v>
      </c>
      <c r="F45" s="40">
        <v>85</v>
      </c>
      <c r="G45" s="39" t="s">
        <v>118</v>
      </c>
      <c r="H45" s="40">
        <v>77</v>
      </c>
      <c r="I45" s="39" t="s">
        <v>57</v>
      </c>
      <c r="J45" s="39">
        <v>39</v>
      </c>
      <c r="K45" s="40" t="s">
        <v>46</v>
      </c>
      <c r="L45" s="40">
        <v>51</v>
      </c>
      <c r="M45" s="39" t="s">
        <v>48</v>
      </c>
      <c r="N45" s="40">
        <v>38</v>
      </c>
      <c r="O45" s="39" t="s">
        <v>46</v>
      </c>
      <c r="P45" s="39"/>
      <c r="Q45" s="39"/>
      <c r="R45" s="39"/>
      <c r="S45" s="39"/>
      <c r="T45" s="34" t="s">
        <v>467</v>
      </c>
      <c r="U45" s="39">
        <f>SUM(D45,F45,H45,J45,L45,N45)</f>
        <v>383</v>
      </c>
      <c r="V45">
        <f>U45-MIN(D45,F45,H45,J45,L45,N45)</f>
        <v>345</v>
      </c>
      <c r="W45">
        <f>IFERROR(V45/500*100,"")</f>
        <v>69</v>
      </c>
      <c r="X45" s="39">
        <f t="shared" si="6"/>
        <v>34</v>
      </c>
    </row>
    <row r="46" s="34" customFormat="1" spans="1:24">
      <c r="A46" s="34">
        <v>16644507</v>
      </c>
      <c r="B46" s="34" t="s">
        <v>50</v>
      </c>
      <c r="C46" s="34" t="s">
        <v>150</v>
      </c>
      <c r="D46" s="38">
        <v>301</v>
      </c>
      <c r="E46" s="34" t="str">
        <f>VLOOKUP(D46,'SUBJECT CODE'!$B$1:$C$30,2,0)</f>
        <v>English Core</v>
      </c>
      <c r="F46" s="38">
        <v>124</v>
      </c>
      <c r="G46" s="34" t="str">
        <f>VLOOKUP(F46,'SUBJECT CODE'!$B$1:$C$30,2,0)</f>
        <v>NEPALI</v>
      </c>
      <c r="H46" s="38">
        <v>48</v>
      </c>
      <c r="I46" s="34" t="str">
        <f>VLOOKUP(H46,'SUBJECT CODE'!$B$1:$C$30,2,0)</f>
        <v>Physical Education</v>
      </c>
      <c r="J46" s="34">
        <v>42</v>
      </c>
      <c r="K46" s="34" t="str">
        <f>VLOOKUP(J46,'SUBJECT CODE'!$B$1:$C$30,2,0)</f>
        <v>Physics</v>
      </c>
      <c r="L46" s="38">
        <v>44</v>
      </c>
      <c r="M46" s="34" t="str">
        <f>VLOOKUP(L46,'SUBJECT CODE'!$B$1:$C$30,2,0)</f>
        <v>Biology</v>
      </c>
      <c r="N46" s="38">
        <v>43</v>
      </c>
      <c r="O46" s="34" t="str">
        <f>VLOOKUP(N46,'SUBJECT CODE'!$B$1:$C$30,2,0)</f>
        <v>Chemistry</v>
      </c>
      <c r="P46" s="34" t="s">
        <v>67</v>
      </c>
      <c r="Q46" s="34" t="s">
        <v>67</v>
      </c>
      <c r="R46" s="34" t="s">
        <v>42</v>
      </c>
      <c r="S46" s="34" t="s">
        <v>43</v>
      </c>
      <c r="T46" s="34"/>
      <c r="U46" s="34">
        <f t="shared" si="3"/>
        <v>0</v>
      </c>
      <c r="V46" s="34" t="str">
        <f t="shared" si="4"/>
        <v/>
      </c>
      <c r="W46" s="34" t="str">
        <f t="shared" si="5"/>
        <v/>
      </c>
      <c r="X46" s="34">
        <f t="shared" si="6"/>
        <v>0</v>
      </c>
    </row>
    <row r="47" s="34" customFormat="1" spans="1:24">
      <c r="A47" s="39"/>
      <c r="B47" s="39"/>
      <c r="C47" s="39"/>
      <c r="D47" s="40">
        <v>84</v>
      </c>
      <c r="E47" s="39" t="s">
        <v>42</v>
      </c>
      <c r="F47" s="40">
        <v>91</v>
      </c>
      <c r="G47" s="39" t="s">
        <v>118</v>
      </c>
      <c r="H47" s="40">
        <v>88</v>
      </c>
      <c r="I47" s="39" t="s">
        <v>104</v>
      </c>
      <c r="J47" s="39">
        <v>41</v>
      </c>
      <c r="K47" s="40" t="s">
        <v>46</v>
      </c>
      <c r="L47" s="40">
        <v>67</v>
      </c>
      <c r="M47" s="39" t="s">
        <v>57</v>
      </c>
      <c r="N47" s="40">
        <v>40</v>
      </c>
      <c r="O47" s="39" t="s">
        <v>46</v>
      </c>
      <c r="P47" s="39"/>
      <c r="Q47" s="39"/>
      <c r="R47" s="39"/>
      <c r="S47" s="39"/>
      <c r="T47" s="34" t="s">
        <v>467</v>
      </c>
      <c r="U47" s="39">
        <f>SUM(D47,F47,H47,J47,L47,N47)</f>
        <v>411</v>
      </c>
      <c r="V47">
        <f>U47-MIN(D47,F47,H47,J47,L47,N47)</f>
        <v>371</v>
      </c>
      <c r="W47">
        <f>IFERROR(V47/500*100,"")</f>
        <v>74.2</v>
      </c>
      <c r="X47" s="39">
        <f t="shared" si="6"/>
        <v>16</v>
      </c>
    </row>
    <row r="48" s="34" customFormat="1" spans="1:24">
      <c r="A48" s="34">
        <v>16644508</v>
      </c>
      <c r="B48" s="34" t="s">
        <v>37</v>
      </c>
      <c r="C48" s="34" t="s">
        <v>155</v>
      </c>
      <c r="D48" s="38">
        <v>301</v>
      </c>
      <c r="E48" s="34" t="str">
        <f>VLOOKUP(D48,'SUBJECT CODE'!$B$1:$C$30,2,0)</f>
        <v>English Core</v>
      </c>
      <c r="F48" s="38">
        <v>302</v>
      </c>
      <c r="G48" s="34" t="str">
        <f>VLOOKUP(F48,'SUBJECT CODE'!$B$1:$C$30,2,0)</f>
        <v>HINDI</v>
      </c>
      <c r="H48" s="38">
        <v>48</v>
      </c>
      <c r="I48" s="34" t="str">
        <f>VLOOKUP(H48,'SUBJECT CODE'!$B$1:$C$30,2,0)</f>
        <v>Physical Education</v>
      </c>
      <c r="J48" s="34">
        <v>42</v>
      </c>
      <c r="K48" s="34" t="str">
        <f>VLOOKUP(J48,'SUBJECT CODE'!$B$1:$C$30,2,0)</f>
        <v>Physics</v>
      </c>
      <c r="L48" s="38">
        <v>44</v>
      </c>
      <c r="M48" s="34" t="str">
        <f>VLOOKUP(L48,'SUBJECT CODE'!$B$1:$C$30,2,0)</f>
        <v>Biology</v>
      </c>
      <c r="N48" s="38">
        <v>43</v>
      </c>
      <c r="O48" s="34" t="str">
        <f>VLOOKUP(N48,'SUBJECT CODE'!$B$1:$C$30,2,0)</f>
        <v>Chemistry</v>
      </c>
      <c r="P48" s="34" t="s">
        <v>67</v>
      </c>
      <c r="Q48" s="34" t="s">
        <v>42</v>
      </c>
      <c r="R48" s="34" t="s">
        <v>42</v>
      </c>
      <c r="S48" s="34" t="s">
        <v>43</v>
      </c>
      <c r="T48" s="34"/>
      <c r="U48" s="34">
        <f t="shared" si="3"/>
        <v>0</v>
      </c>
      <c r="V48" s="34" t="str">
        <f t="shared" si="4"/>
        <v/>
      </c>
      <c r="W48" s="34" t="str">
        <f t="shared" si="5"/>
        <v/>
      </c>
      <c r="X48" s="34">
        <f t="shared" si="6"/>
        <v>0</v>
      </c>
    </row>
    <row r="49" s="34" customFormat="1" spans="1:24">
      <c r="A49" s="39"/>
      <c r="B49" s="39"/>
      <c r="C49" s="39"/>
      <c r="D49" s="40">
        <v>74</v>
      </c>
      <c r="E49" s="39" t="s">
        <v>57</v>
      </c>
      <c r="F49" s="40">
        <v>56</v>
      </c>
      <c r="G49" s="39" t="s">
        <v>48</v>
      </c>
      <c r="H49" s="40">
        <v>80</v>
      </c>
      <c r="I49" s="39" t="s">
        <v>67</v>
      </c>
      <c r="J49" s="39">
        <v>31</v>
      </c>
      <c r="K49" s="40" t="s">
        <v>46</v>
      </c>
      <c r="L49" s="40">
        <v>52</v>
      </c>
      <c r="M49" s="39" t="s">
        <v>48</v>
      </c>
      <c r="N49" s="40">
        <v>31</v>
      </c>
      <c r="O49" s="39" t="s">
        <v>46</v>
      </c>
      <c r="P49" s="39"/>
      <c r="Q49" s="39"/>
      <c r="R49" s="39"/>
      <c r="S49" s="39"/>
      <c r="T49" s="34" t="s">
        <v>467</v>
      </c>
      <c r="U49" s="39">
        <f>SUM(D49,F49,H49,J49,L49,N49)</f>
        <v>324</v>
      </c>
      <c r="V49">
        <f>U49-MIN(D49,F49,H49,J49,L49,N49)</f>
        <v>293</v>
      </c>
      <c r="W49">
        <f>IFERROR(V49/500*100,"")</f>
        <v>58.6</v>
      </c>
      <c r="X49" s="39">
        <f t="shared" si="6"/>
        <v>86</v>
      </c>
    </row>
    <row r="50" spans="1:24">
      <c r="A50" s="39">
        <v>16644509</v>
      </c>
      <c r="B50" s="39" t="s">
        <v>50</v>
      </c>
      <c r="C50" s="39" t="s">
        <v>172</v>
      </c>
      <c r="D50" s="40">
        <v>301</v>
      </c>
      <c r="E50" s="39" t="str">
        <f>VLOOKUP(D50,'SUBJECT CODE'!$B$1:$C$30,2,0)</f>
        <v>English Core</v>
      </c>
      <c r="F50" s="40">
        <v>124</v>
      </c>
      <c r="G50" s="39" t="str">
        <f>VLOOKUP(F50,'SUBJECT CODE'!$B$1:$C$30,2,0)</f>
        <v>NEPALI</v>
      </c>
      <c r="H50" s="40">
        <v>48</v>
      </c>
      <c r="I50" s="39" t="str">
        <f>VLOOKUP(H50,'SUBJECT CODE'!$B$1:$C$30,2,0)</f>
        <v>Physical Education</v>
      </c>
      <c r="J50" s="39">
        <v>42</v>
      </c>
      <c r="K50" s="39" t="str">
        <f>VLOOKUP(J50,'SUBJECT CODE'!$B$1:$C$30,2,0)</f>
        <v>Physics</v>
      </c>
      <c r="L50" s="40">
        <v>44</v>
      </c>
      <c r="M50" s="39" t="str">
        <f>VLOOKUP(L50,'SUBJECT CODE'!$B$1:$C$30,2,0)</f>
        <v>Biology</v>
      </c>
      <c r="N50" s="40">
        <v>43</v>
      </c>
      <c r="O50" s="39" t="str">
        <f>VLOOKUP(N50,'SUBJECT CODE'!$B$1:$C$30,2,0)</f>
        <v>Chemistry</v>
      </c>
      <c r="P50" s="39" t="s">
        <v>67</v>
      </c>
      <c r="Q50" s="39" t="s">
        <v>67</v>
      </c>
      <c r="R50" s="39" t="s">
        <v>67</v>
      </c>
      <c r="S50" s="39" t="s">
        <v>61</v>
      </c>
      <c r="U50" s="39">
        <f t="shared" si="3"/>
        <v>0</v>
      </c>
      <c r="V50" t="str">
        <f t="shared" si="4"/>
        <v/>
      </c>
      <c r="W50" t="str">
        <f t="shared" si="5"/>
        <v/>
      </c>
      <c r="X50">
        <f t="shared" si="6"/>
        <v>0</v>
      </c>
    </row>
    <row r="51" s="34" customFormat="1" spans="1:24">
      <c r="A51" s="39"/>
      <c r="B51" s="39"/>
      <c r="C51" s="39"/>
      <c r="D51" s="40">
        <v>86</v>
      </c>
      <c r="E51" s="39" t="s">
        <v>42</v>
      </c>
      <c r="F51" s="40">
        <v>81</v>
      </c>
      <c r="G51" s="39" t="s">
        <v>104</v>
      </c>
      <c r="H51" s="40">
        <v>80</v>
      </c>
      <c r="I51" s="39" t="s">
        <v>67</v>
      </c>
      <c r="J51" s="39">
        <v>50</v>
      </c>
      <c r="K51" s="40" t="s">
        <v>48</v>
      </c>
      <c r="L51" s="40">
        <v>52</v>
      </c>
      <c r="M51" s="39" t="s">
        <v>48</v>
      </c>
      <c r="N51" s="40">
        <v>32</v>
      </c>
      <c r="O51" s="39" t="s">
        <v>46</v>
      </c>
      <c r="P51" s="39"/>
      <c r="Q51" s="39"/>
      <c r="R51" s="39"/>
      <c r="S51" s="39"/>
      <c r="T51" s="34" t="s">
        <v>467</v>
      </c>
      <c r="U51" s="39">
        <f>SUM(D51,F51,H51,J51,L51,N51)</f>
        <v>381</v>
      </c>
      <c r="V51">
        <f>U51-MIN(D51,F51,H51,J51,L51,N51)</f>
        <v>349</v>
      </c>
      <c r="W51">
        <f>IFERROR(V51/500*100,"")</f>
        <v>69.8</v>
      </c>
      <c r="X51" s="39">
        <f t="shared" si="6"/>
        <v>27</v>
      </c>
    </row>
    <row r="52" spans="1:24">
      <c r="A52" s="39">
        <v>16644510</v>
      </c>
      <c r="B52" s="39" t="s">
        <v>50</v>
      </c>
      <c r="C52" s="39" t="s">
        <v>175</v>
      </c>
      <c r="D52" s="40">
        <v>301</v>
      </c>
      <c r="E52" s="39" t="str">
        <f>VLOOKUP(D52,'SUBJECT CODE'!$B$1:$C$30,2,0)</f>
        <v>English Core</v>
      </c>
      <c r="F52" s="40">
        <v>124</v>
      </c>
      <c r="G52" s="39" t="str">
        <f>VLOOKUP(F52,'SUBJECT CODE'!$B$1:$C$30,2,0)</f>
        <v>NEPALI</v>
      </c>
      <c r="H52" s="40">
        <v>43</v>
      </c>
      <c r="I52" s="39" t="str">
        <f>VLOOKUP(H52,'SUBJECT CODE'!$B$1:$C$30,2,0)</f>
        <v>Chemistry</v>
      </c>
      <c r="J52" s="39">
        <v>48</v>
      </c>
      <c r="K52" s="39" t="str">
        <f>VLOOKUP(J52,'SUBJECT CODE'!$B$1:$C$30,2,0)</f>
        <v>Physical Education</v>
      </c>
      <c r="L52" s="40">
        <v>44</v>
      </c>
      <c r="M52" s="39" t="str">
        <f>VLOOKUP(L52,'SUBJECT CODE'!$B$1:$C$30,2,0)</f>
        <v>Biology</v>
      </c>
      <c r="N52" s="40">
        <v>42</v>
      </c>
      <c r="O52" s="39" t="str">
        <f>VLOOKUP(N52,'SUBJECT CODE'!$B$1:$C$30,2,0)</f>
        <v>Physics</v>
      </c>
      <c r="P52" s="39" t="s">
        <v>118</v>
      </c>
      <c r="Q52" s="39" t="s">
        <v>104</v>
      </c>
      <c r="R52" s="39" t="s">
        <v>104</v>
      </c>
      <c r="S52" s="39" t="s">
        <v>61</v>
      </c>
      <c r="U52" s="39">
        <f t="shared" si="3"/>
        <v>0</v>
      </c>
      <c r="V52" t="str">
        <f t="shared" si="4"/>
        <v/>
      </c>
      <c r="W52" t="str">
        <f t="shared" si="5"/>
        <v/>
      </c>
      <c r="X52">
        <f t="shared" si="6"/>
        <v>0</v>
      </c>
    </row>
    <row r="53" s="34" customFormat="1" spans="1:24">
      <c r="A53" s="39"/>
      <c r="B53" s="39"/>
      <c r="C53" s="39"/>
      <c r="D53" s="40">
        <v>82</v>
      </c>
      <c r="E53" s="39" t="s">
        <v>67</v>
      </c>
      <c r="F53" s="40">
        <v>94</v>
      </c>
      <c r="G53" s="39" t="s">
        <v>118</v>
      </c>
      <c r="H53" s="40">
        <v>48</v>
      </c>
      <c r="I53" s="39" t="s">
        <v>48</v>
      </c>
      <c r="J53" s="39">
        <v>87</v>
      </c>
      <c r="K53" s="40" t="s">
        <v>104</v>
      </c>
      <c r="L53" s="40">
        <v>69</v>
      </c>
      <c r="M53" s="39" t="s">
        <v>57</v>
      </c>
      <c r="N53" s="40">
        <v>40</v>
      </c>
      <c r="O53" s="39" t="s">
        <v>46</v>
      </c>
      <c r="P53" s="39"/>
      <c r="Q53" s="39"/>
      <c r="R53" s="39"/>
      <c r="S53" s="39"/>
      <c r="T53" s="34" t="s">
        <v>467</v>
      </c>
      <c r="U53" s="39">
        <f>SUM(D53,F53,H53,J53,L53,N53)</f>
        <v>420</v>
      </c>
      <c r="V53">
        <f>U53-MIN(D53,F53,H53,J53,L53,N53)</f>
        <v>380</v>
      </c>
      <c r="W53">
        <f>IFERROR(V53/500*100,"")</f>
        <v>76</v>
      </c>
      <c r="X53" s="39">
        <f t="shared" si="6"/>
        <v>14</v>
      </c>
    </row>
    <row r="54" spans="1:24">
      <c r="A54" s="39">
        <v>16644511</v>
      </c>
      <c r="B54" s="39" t="s">
        <v>37</v>
      </c>
      <c r="C54" s="39" t="s">
        <v>178</v>
      </c>
      <c r="D54" s="40">
        <v>301</v>
      </c>
      <c r="E54" s="39" t="str">
        <f>VLOOKUP(D54,'SUBJECT CODE'!$B$1:$C$30,2,0)</f>
        <v>English Core</v>
      </c>
      <c r="F54" s="40">
        <v>124</v>
      </c>
      <c r="G54" s="39" t="str">
        <f>VLOOKUP(F54,'SUBJECT CODE'!$B$1:$C$30,2,0)</f>
        <v>NEPALI</v>
      </c>
      <c r="H54" s="40">
        <v>43</v>
      </c>
      <c r="I54" s="39" t="str">
        <f>VLOOKUP(H54,'SUBJECT CODE'!$B$1:$C$30,2,0)</f>
        <v>Chemistry</v>
      </c>
      <c r="J54" s="39">
        <v>48</v>
      </c>
      <c r="K54" s="39" t="str">
        <f>VLOOKUP(J54,'SUBJECT CODE'!$B$1:$C$30,2,0)</f>
        <v>Physical Education</v>
      </c>
      <c r="L54" s="40">
        <v>44</v>
      </c>
      <c r="M54" s="39" t="str">
        <f>VLOOKUP(L54,'SUBJECT CODE'!$B$1:$C$30,2,0)</f>
        <v>Biology</v>
      </c>
      <c r="N54" s="40">
        <v>42</v>
      </c>
      <c r="O54" s="39" t="str">
        <f>VLOOKUP(N54,'SUBJECT CODE'!$B$1:$C$30,2,0)</f>
        <v>Physics</v>
      </c>
      <c r="P54" s="39" t="s">
        <v>104</v>
      </c>
      <c r="Q54" s="39" t="s">
        <v>118</v>
      </c>
      <c r="R54" s="39" t="s">
        <v>118</v>
      </c>
      <c r="S54" s="39" t="s">
        <v>61</v>
      </c>
      <c r="U54" s="39">
        <f t="shared" si="3"/>
        <v>0</v>
      </c>
      <c r="V54" t="str">
        <f t="shared" si="4"/>
        <v/>
      </c>
      <c r="W54" t="str">
        <f t="shared" si="5"/>
        <v/>
      </c>
      <c r="X54">
        <f t="shared" si="6"/>
        <v>0</v>
      </c>
    </row>
    <row r="55" s="34" customFormat="1" spans="1:24">
      <c r="A55" s="39"/>
      <c r="B55" s="39"/>
      <c r="C55" s="39"/>
      <c r="D55" s="40">
        <v>79</v>
      </c>
      <c r="E55" s="39" t="s">
        <v>67</v>
      </c>
      <c r="F55" s="40">
        <v>85</v>
      </c>
      <c r="G55" s="39" t="s">
        <v>118</v>
      </c>
      <c r="H55" s="40">
        <v>49</v>
      </c>
      <c r="I55" s="39" t="s">
        <v>48</v>
      </c>
      <c r="J55" s="39">
        <v>84</v>
      </c>
      <c r="K55" s="40" t="s">
        <v>42</v>
      </c>
      <c r="L55" s="40">
        <v>60</v>
      </c>
      <c r="M55" s="39" t="s">
        <v>65</v>
      </c>
      <c r="N55" s="40">
        <v>42</v>
      </c>
      <c r="O55" s="39" t="s">
        <v>46</v>
      </c>
      <c r="P55" s="39"/>
      <c r="Q55" s="39"/>
      <c r="R55" s="39"/>
      <c r="S55" s="39"/>
      <c r="T55" s="34" t="s">
        <v>467</v>
      </c>
      <c r="U55" s="39">
        <f>SUM(D55,F55,H55,J55,L55,N55)</f>
        <v>399</v>
      </c>
      <c r="V55">
        <f>U55-MIN(D55,F55,H55,J55,L55,N55)</f>
        <v>357</v>
      </c>
      <c r="W55">
        <f>IFERROR(V55/500*100,"")</f>
        <v>71.4</v>
      </c>
      <c r="X55" s="39">
        <f t="shared" si="6"/>
        <v>24</v>
      </c>
    </row>
    <row r="56" spans="1:24">
      <c r="A56" s="47">
        <v>16644512</v>
      </c>
      <c r="B56" s="47" t="s">
        <v>50</v>
      </c>
      <c r="C56" s="47" t="s">
        <v>181</v>
      </c>
      <c r="D56" s="48">
        <v>301</v>
      </c>
      <c r="E56" s="47" t="str">
        <f>VLOOKUP(D56,'SUBJECT CODE'!$B$1:$C$30,2,0)</f>
        <v>English Core</v>
      </c>
      <c r="F56" s="48">
        <v>124</v>
      </c>
      <c r="G56" s="47" t="str">
        <f>VLOOKUP(F56,'SUBJECT CODE'!$B$1:$C$30,2,0)</f>
        <v>NEPALI</v>
      </c>
      <c r="H56" s="48">
        <v>806</v>
      </c>
      <c r="I56" s="47" t="str">
        <f>VLOOKUP(H56,'SUBJECT CODE'!$B$1:$C$30,2,0)</f>
        <v>TOURISM</v>
      </c>
      <c r="J56" s="47">
        <v>810</v>
      </c>
      <c r="K56" s="47" t="str">
        <f>VLOOKUP(J56,'SUBJECT CODE'!$B$1:$C$30,2,0)</f>
        <v>FOO</v>
      </c>
      <c r="L56" s="48">
        <v>29</v>
      </c>
      <c r="M56" s="47" t="str">
        <f>VLOOKUP(L56,'SUBJECT CODE'!$B$1:$C$30,2,0)</f>
        <v>Geography</v>
      </c>
      <c r="N56" s="48">
        <v>48</v>
      </c>
      <c r="O56" s="47" t="str">
        <f>VLOOKUP(N56,'SUBJECT CODE'!$B$1:$C$30,2,0)</f>
        <v>Physical Education</v>
      </c>
      <c r="P56" s="47" t="s">
        <v>42</v>
      </c>
      <c r="Q56" s="47" t="s">
        <v>67</v>
      </c>
      <c r="R56" s="47" t="s">
        <v>67</v>
      </c>
      <c r="S56" s="47" t="s">
        <v>61</v>
      </c>
      <c r="U56">
        <f t="shared" si="3"/>
        <v>0</v>
      </c>
      <c r="V56" t="str">
        <f t="shared" si="4"/>
        <v/>
      </c>
      <c r="W56" t="str">
        <f t="shared" si="5"/>
        <v/>
      </c>
      <c r="X56">
        <f t="shared" si="6"/>
        <v>0</v>
      </c>
    </row>
    <row r="57" s="34" customFormat="1" spans="1:24">
      <c r="A57" s="47"/>
      <c r="B57" s="47"/>
      <c r="C57" s="47"/>
      <c r="D57" s="48">
        <v>83</v>
      </c>
      <c r="E57" s="47" t="s">
        <v>67</v>
      </c>
      <c r="F57" s="48">
        <v>100</v>
      </c>
      <c r="G57" s="47" t="s">
        <v>118</v>
      </c>
      <c r="H57" s="48">
        <v>86</v>
      </c>
      <c r="I57" s="47" t="s">
        <v>104</v>
      </c>
      <c r="J57" s="47">
        <v>80</v>
      </c>
      <c r="K57" s="48" t="s">
        <v>65</v>
      </c>
      <c r="L57" s="48">
        <v>63</v>
      </c>
      <c r="M57" s="47" t="s">
        <v>65</v>
      </c>
      <c r="N57" s="48">
        <v>78</v>
      </c>
      <c r="O57" s="47" t="s">
        <v>57</v>
      </c>
      <c r="P57" s="47"/>
      <c r="Q57" s="47"/>
      <c r="R57" s="47"/>
      <c r="S57" s="47"/>
      <c r="T57" s="34" t="s">
        <v>468</v>
      </c>
      <c r="U57" s="39">
        <f>SUM(D57,F57,H57,J57,L57,N57)</f>
        <v>490</v>
      </c>
      <c r="V57">
        <f>U57-MIN(D57,F57,H57,J57,L57,N57)</f>
        <v>427</v>
      </c>
      <c r="W57">
        <f>IFERROR(V57/500*100,"")</f>
        <v>85.4</v>
      </c>
      <c r="X57" s="39">
        <f t="shared" si="6"/>
        <v>2</v>
      </c>
    </row>
    <row r="58" spans="1:24">
      <c r="A58" s="47">
        <v>16644513</v>
      </c>
      <c r="B58" s="47" t="s">
        <v>50</v>
      </c>
      <c r="C58" s="47" t="s">
        <v>187</v>
      </c>
      <c r="D58" s="48">
        <v>301</v>
      </c>
      <c r="E58" s="47" t="str">
        <f>VLOOKUP(D58,'SUBJECT CODE'!$B$1:$C$30,2,0)</f>
        <v>English Core</v>
      </c>
      <c r="F58" s="48">
        <v>124</v>
      </c>
      <c r="G58" s="47" t="str">
        <f>VLOOKUP(F58,'SUBJECT CODE'!$B$1:$C$30,2,0)</f>
        <v>NEPALI</v>
      </c>
      <c r="H58" s="48">
        <v>806</v>
      </c>
      <c r="I58" s="47" t="str">
        <f>VLOOKUP(H58,'SUBJECT CODE'!$B$1:$C$30,2,0)</f>
        <v>TOURISM</v>
      </c>
      <c r="J58" s="47">
        <v>810</v>
      </c>
      <c r="K58" s="47" t="str">
        <f>VLOOKUP(J58,'SUBJECT CODE'!$B$1:$C$30,2,0)</f>
        <v>FOO</v>
      </c>
      <c r="L58" s="48">
        <v>29</v>
      </c>
      <c r="M58" s="47" t="str">
        <f>VLOOKUP(L58,'SUBJECT CODE'!$B$1:$C$30,2,0)</f>
        <v>Geography</v>
      </c>
      <c r="N58" s="48">
        <v>48</v>
      </c>
      <c r="O58" s="47" t="str">
        <f>VLOOKUP(N58,'SUBJECT CODE'!$B$1:$C$30,2,0)</f>
        <v>Physical Education</v>
      </c>
      <c r="P58" s="47" t="s">
        <v>67</v>
      </c>
      <c r="Q58" s="47" t="s">
        <v>42</v>
      </c>
      <c r="R58" s="47" t="s">
        <v>42</v>
      </c>
      <c r="S58" s="47" t="s">
        <v>61</v>
      </c>
      <c r="U58">
        <f t="shared" si="3"/>
        <v>0</v>
      </c>
      <c r="V58" t="str">
        <f t="shared" si="4"/>
        <v/>
      </c>
      <c r="W58" t="str">
        <f t="shared" si="5"/>
        <v/>
      </c>
      <c r="X58">
        <f t="shared" si="6"/>
        <v>0</v>
      </c>
    </row>
    <row r="59" s="34" customFormat="1" spans="1:24">
      <c r="A59" s="47"/>
      <c r="B59" s="47"/>
      <c r="C59" s="47"/>
      <c r="D59" s="48">
        <v>59</v>
      </c>
      <c r="E59" s="47" t="s">
        <v>79</v>
      </c>
      <c r="F59" s="48">
        <v>60</v>
      </c>
      <c r="G59" s="47" t="s">
        <v>65</v>
      </c>
      <c r="H59" s="48">
        <v>65</v>
      </c>
      <c r="I59" s="47" t="s">
        <v>79</v>
      </c>
      <c r="J59" s="47">
        <v>65</v>
      </c>
      <c r="K59" s="48" t="s">
        <v>48</v>
      </c>
      <c r="L59" s="48">
        <v>50</v>
      </c>
      <c r="M59" s="47" t="s">
        <v>48</v>
      </c>
      <c r="N59" s="48">
        <v>62</v>
      </c>
      <c r="O59" s="47" t="s">
        <v>79</v>
      </c>
      <c r="P59" s="47"/>
      <c r="Q59" s="47"/>
      <c r="R59" s="47"/>
      <c r="S59" s="47"/>
      <c r="T59" s="34" t="s">
        <v>468</v>
      </c>
      <c r="U59" s="39">
        <f>SUM(D59,F59,H59,J59,L59,N59)</f>
        <v>361</v>
      </c>
      <c r="V59">
        <f>U59-MIN(D59,F59,H59,J59,L59,N59)</f>
        <v>311</v>
      </c>
      <c r="W59">
        <f>IFERROR(V59/500*100,"")</f>
        <v>62.2</v>
      </c>
      <c r="X59" s="39">
        <f t="shared" si="6"/>
        <v>68</v>
      </c>
    </row>
    <row r="60" spans="1:24">
      <c r="A60" s="47">
        <v>16644514</v>
      </c>
      <c r="B60" s="47" t="s">
        <v>50</v>
      </c>
      <c r="C60" s="47" t="s">
        <v>191</v>
      </c>
      <c r="D60" s="48">
        <v>301</v>
      </c>
      <c r="E60" s="47" t="str">
        <f>VLOOKUP(D60,'SUBJECT CODE'!$B$1:$C$30,2,0)</f>
        <v>English Core</v>
      </c>
      <c r="F60" s="48">
        <v>302</v>
      </c>
      <c r="G60" s="47" t="str">
        <f>VLOOKUP(F60,'SUBJECT CODE'!$B$1:$C$30,2,0)</f>
        <v>HINDI</v>
      </c>
      <c r="H60" s="48">
        <v>806</v>
      </c>
      <c r="I60" s="47" t="str">
        <f>VLOOKUP(H60,'SUBJECT CODE'!$B$1:$C$30,2,0)</f>
        <v>TOURISM</v>
      </c>
      <c r="J60" s="47">
        <v>810</v>
      </c>
      <c r="K60" s="47" t="str">
        <f>VLOOKUP(J60,'SUBJECT CODE'!$B$1:$C$30,2,0)</f>
        <v>FOO</v>
      </c>
      <c r="L60" s="48">
        <v>29</v>
      </c>
      <c r="M60" s="47" t="str">
        <f>VLOOKUP(L60,'SUBJECT CODE'!$B$1:$C$30,2,0)</f>
        <v>Geography</v>
      </c>
      <c r="N60" s="48">
        <v>48</v>
      </c>
      <c r="O60" s="47" t="str">
        <f>VLOOKUP(N60,'SUBJECT CODE'!$B$1:$C$30,2,0)</f>
        <v>Physical Education</v>
      </c>
      <c r="P60" s="47" t="s">
        <v>67</v>
      </c>
      <c r="Q60" s="47" t="s">
        <v>67</v>
      </c>
      <c r="R60" s="47" t="s">
        <v>67</v>
      </c>
      <c r="S60" s="47" t="s">
        <v>61</v>
      </c>
      <c r="U60">
        <f t="shared" si="3"/>
        <v>0</v>
      </c>
      <c r="V60" t="str">
        <f t="shared" si="4"/>
        <v/>
      </c>
      <c r="W60" t="str">
        <f t="shared" si="5"/>
        <v/>
      </c>
      <c r="X60">
        <f t="shared" si="6"/>
        <v>0</v>
      </c>
    </row>
    <row r="61" s="34" customFormat="1" spans="1:24">
      <c r="A61" s="47"/>
      <c r="B61" s="47"/>
      <c r="C61" s="47"/>
      <c r="D61" s="48">
        <v>62</v>
      </c>
      <c r="E61" s="47" t="s">
        <v>79</v>
      </c>
      <c r="F61" s="48">
        <v>49</v>
      </c>
      <c r="G61" s="47" t="s">
        <v>48</v>
      </c>
      <c r="H61" s="48">
        <v>66</v>
      </c>
      <c r="I61" s="47" t="s">
        <v>65</v>
      </c>
      <c r="J61" s="47">
        <v>73</v>
      </c>
      <c r="K61" s="48" t="s">
        <v>79</v>
      </c>
      <c r="L61" s="48">
        <v>54</v>
      </c>
      <c r="M61" s="47" t="s">
        <v>79</v>
      </c>
      <c r="N61" s="48">
        <v>61</v>
      </c>
      <c r="O61" s="47" t="s">
        <v>79</v>
      </c>
      <c r="P61" s="47"/>
      <c r="Q61" s="47"/>
      <c r="R61" s="47"/>
      <c r="S61" s="47"/>
      <c r="T61" s="34" t="s">
        <v>468</v>
      </c>
      <c r="U61" s="39">
        <f>SUM(D61,F61,H61,J61,L61,N61)</f>
        <v>365</v>
      </c>
      <c r="V61">
        <f>U61-MIN(D61,F61,H61,J61,L61,N61)</f>
        <v>316</v>
      </c>
      <c r="W61">
        <f>IFERROR(V61/500*100,"")</f>
        <v>63.2</v>
      </c>
      <c r="X61" s="39">
        <f t="shared" si="6"/>
        <v>64</v>
      </c>
    </row>
    <row r="62" spans="1:24">
      <c r="A62" s="47">
        <v>16644515</v>
      </c>
      <c r="B62" s="47" t="s">
        <v>50</v>
      </c>
      <c r="C62" s="47" t="s">
        <v>196</v>
      </c>
      <c r="D62" s="48">
        <v>301</v>
      </c>
      <c r="E62" s="47" t="str">
        <f>VLOOKUP(D62,'SUBJECT CODE'!$B$1:$C$30,2,0)</f>
        <v>English Core</v>
      </c>
      <c r="F62" s="48">
        <v>124</v>
      </c>
      <c r="G62" s="47" t="str">
        <f>VLOOKUP(F62,'SUBJECT CODE'!$B$1:$C$30,2,0)</f>
        <v>NEPALI</v>
      </c>
      <c r="H62" s="48">
        <v>806</v>
      </c>
      <c r="I62" s="47" t="str">
        <f>VLOOKUP(H62,'SUBJECT CODE'!$B$1:$C$30,2,0)</f>
        <v>TOURISM</v>
      </c>
      <c r="J62" s="47">
        <v>810</v>
      </c>
      <c r="K62" s="47" t="str">
        <f>VLOOKUP(J62,'SUBJECT CODE'!$B$1:$C$30,2,0)</f>
        <v>FOO</v>
      </c>
      <c r="L62" s="48">
        <v>29</v>
      </c>
      <c r="M62" s="47" t="str">
        <f>VLOOKUP(L62,'SUBJECT CODE'!$B$1:$C$30,2,0)</f>
        <v>Geography</v>
      </c>
      <c r="N62" s="48">
        <v>48</v>
      </c>
      <c r="O62" s="47" t="str">
        <f>VLOOKUP(N62,'SUBJECT CODE'!$B$1:$C$30,2,0)</f>
        <v>Physical Education</v>
      </c>
      <c r="P62" s="47" t="s">
        <v>67</v>
      </c>
      <c r="Q62" s="47" t="s">
        <v>67</v>
      </c>
      <c r="R62" s="47" t="s">
        <v>67</v>
      </c>
      <c r="S62" s="47" t="s">
        <v>61</v>
      </c>
      <c r="U62">
        <f t="shared" si="3"/>
        <v>0</v>
      </c>
      <c r="V62" t="str">
        <f t="shared" si="4"/>
        <v/>
      </c>
      <c r="W62" t="str">
        <f t="shared" si="5"/>
        <v/>
      </c>
      <c r="X62">
        <f t="shared" si="6"/>
        <v>0</v>
      </c>
    </row>
    <row r="63" s="34" customFormat="1" spans="1:24">
      <c r="A63" s="47"/>
      <c r="B63" s="47"/>
      <c r="C63" s="47"/>
      <c r="D63" s="48">
        <v>58</v>
      </c>
      <c r="E63" s="47" t="s">
        <v>79</v>
      </c>
      <c r="F63" s="48">
        <v>68</v>
      </c>
      <c r="G63" s="47" t="s">
        <v>57</v>
      </c>
      <c r="H63" s="48">
        <v>75</v>
      </c>
      <c r="I63" s="47" t="s">
        <v>67</v>
      </c>
      <c r="J63" s="47">
        <v>61</v>
      </c>
      <c r="K63" s="48" t="s">
        <v>48</v>
      </c>
      <c r="L63" s="48">
        <v>51</v>
      </c>
      <c r="M63" s="47" t="s">
        <v>48</v>
      </c>
      <c r="N63" s="48">
        <v>56</v>
      </c>
      <c r="O63" s="47" t="s">
        <v>48</v>
      </c>
      <c r="P63" s="47"/>
      <c r="Q63" s="47"/>
      <c r="R63" s="47"/>
      <c r="S63" s="47"/>
      <c r="T63" s="34" t="s">
        <v>468</v>
      </c>
      <c r="U63" s="39">
        <f>SUM(D63,F63,H63,J63,L63,N63)</f>
        <v>369</v>
      </c>
      <c r="V63">
        <f>U63-MIN(D63,F63,H63,J63,L63,N63)</f>
        <v>318</v>
      </c>
      <c r="W63">
        <f>IFERROR(V63/500*100,"")</f>
        <v>63.6</v>
      </c>
      <c r="X63" s="39">
        <f t="shared" si="6"/>
        <v>61</v>
      </c>
    </row>
    <row r="64" spans="1:24">
      <c r="A64" s="47">
        <v>16644516</v>
      </c>
      <c r="B64" s="47" t="s">
        <v>50</v>
      </c>
      <c r="C64" s="47" t="s">
        <v>199</v>
      </c>
      <c r="D64" s="48">
        <v>301</v>
      </c>
      <c r="E64" s="47" t="str">
        <f>VLOOKUP(D64,'SUBJECT CODE'!$B$1:$C$30,2,0)</f>
        <v>English Core</v>
      </c>
      <c r="F64" s="48">
        <v>302</v>
      </c>
      <c r="G64" s="47" t="str">
        <f>VLOOKUP(F64,'SUBJECT CODE'!$B$1:$C$30,2,0)</f>
        <v>HINDI</v>
      </c>
      <c r="H64" s="48">
        <v>806</v>
      </c>
      <c r="I64" s="47" t="str">
        <f>VLOOKUP(H64,'SUBJECT CODE'!$B$1:$C$30,2,0)</f>
        <v>TOURISM</v>
      </c>
      <c r="J64" s="47">
        <v>810</v>
      </c>
      <c r="K64" s="47" t="str">
        <f>VLOOKUP(J64,'SUBJECT CODE'!$B$1:$C$30,2,0)</f>
        <v>FOO</v>
      </c>
      <c r="L64" s="48">
        <v>29</v>
      </c>
      <c r="M64" s="47" t="str">
        <f>VLOOKUP(L64,'SUBJECT CODE'!$B$1:$C$30,2,0)</f>
        <v>Geography</v>
      </c>
      <c r="N64" s="48">
        <v>48</v>
      </c>
      <c r="O64" s="47" t="str">
        <f>VLOOKUP(N64,'SUBJECT CODE'!$B$1:$C$30,2,0)</f>
        <v>Physical Education</v>
      </c>
      <c r="P64" s="47" t="s">
        <v>67</v>
      </c>
      <c r="Q64" s="47" t="s">
        <v>67</v>
      </c>
      <c r="R64" s="47" t="s">
        <v>67</v>
      </c>
      <c r="S64" s="47" t="s">
        <v>61</v>
      </c>
      <c r="U64">
        <f t="shared" si="3"/>
        <v>0</v>
      </c>
      <c r="V64" t="str">
        <f t="shared" si="4"/>
        <v/>
      </c>
      <c r="W64" t="str">
        <f t="shared" si="5"/>
        <v/>
      </c>
      <c r="X64">
        <f t="shared" si="6"/>
        <v>0</v>
      </c>
    </row>
    <row r="65" s="34" customFormat="1" spans="1:24">
      <c r="A65" s="47"/>
      <c r="B65" s="47"/>
      <c r="C65" s="47"/>
      <c r="D65" s="48">
        <v>67</v>
      </c>
      <c r="E65" s="47" t="s">
        <v>65</v>
      </c>
      <c r="F65" s="48">
        <v>49</v>
      </c>
      <c r="G65" s="47" t="s">
        <v>48</v>
      </c>
      <c r="H65" s="48">
        <v>72</v>
      </c>
      <c r="I65" s="47" t="s">
        <v>57</v>
      </c>
      <c r="J65" s="47">
        <v>66</v>
      </c>
      <c r="K65" s="48" t="s">
        <v>48</v>
      </c>
      <c r="L65" s="48">
        <v>61</v>
      </c>
      <c r="M65" s="47" t="s">
        <v>65</v>
      </c>
      <c r="N65" s="48">
        <v>57</v>
      </c>
      <c r="O65" s="47" t="s">
        <v>48</v>
      </c>
      <c r="P65" s="47"/>
      <c r="Q65" s="47"/>
      <c r="R65" s="47"/>
      <c r="S65" s="47"/>
      <c r="T65" s="34" t="s">
        <v>468</v>
      </c>
      <c r="U65" s="39">
        <f>SUM(D65,F65,H65,J65,L65,N65)</f>
        <v>372</v>
      </c>
      <c r="V65">
        <f>U65-MIN(D65,F65,H65,J65,L65,N65)</f>
        <v>323</v>
      </c>
      <c r="W65">
        <f>IFERROR(V65/500*100,"")</f>
        <v>64.6</v>
      </c>
      <c r="X65" s="39">
        <f t="shared" si="6"/>
        <v>56</v>
      </c>
    </row>
    <row r="66" spans="1:24">
      <c r="A66" s="47">
        <v>16644517</v>
      </c>
      <c r="B66" s="47" t="s">
        <v>37</v>
      </c>
      <c r="C66" s="47" t="s">
        <v>203</v>
      </c>
      <c r="D66" s="48">
        <v>301</v>
      </c>
      <c r="E66" s="47" t="str">
        <f>VLOOKUP(D66,'SUBJECT CODE'!$B$1:$C$30,2,0)</f>
        <v>English Core</v>
      </c>
      <c r="F66" s="48">
        <v>302</v>
      </c>
      <c r="G66" s="47" t="str">
        <f>VLOOKUP(F66,'SUBJECT CODE'!$B$1:$C$30,2,0)</f>
        <v>HINDI</v>
      </c>
      <c r="H66" s="48">
        <v>806</v>
      </c>
      <c r="I66" s="47" t="str">
        <f>VLOOKUP(H66,'SUBJECT CODE'!$B$1:$C$30,2,0)</f>
        <v>TOURISM</v>
      </c>
      <c r="J66" s="47">
        <v>810</v>
      </c>
      <c r="K66" s="47" t="str">
        <f>VLOOKUP(J66,'SUBJECT CODE'!$B$1:$C$30,2,0)</f>
        <v>FOO</v>
      </c>
      <c r="L66" s="48">
        <v>29</v>
      </c>
      <c r="M66" s="47" t="str">
        <f>VLOOKUP(L66,'SUBJECT CODE'!$B$1:$C$30,2,0)</f>
        <v>Geography</v>
      </c>
      <c r="N66" s="48">
        <v>48</v>
      </c>
      <c r="O66" s="47" t="str">
        <f>VLOOKUP(N66,'SUBJECT CODE'!$B$1:$C$30,2,0)</f>
        <v>Physical Education</v>
      </c>
      <c r="P66" s="47" t="s">
        <v>67</v>
      </c>
      <c r="Q66" s="47" t="s">
        <v>67</v>
      </c>
      <c r="R66" s="47" t="s">
        <v>67</v>
      </c>
      <c r="S66" s="47" t="s">
        <v>61</v>
      </c>
      <c r="U66">
        <f t="shared" si="3"/>
        <v>0</v>
      </c>
      <c r="V66" t="str">
        <f t="shared" si="4"/>
        <v/>
      </c>
      <c r="W66" t="str">
        <f t="shared" si="5"/>
        <v/>
      </c>
      <c r="X66">
        <f t="shared" si="6"/>
        <v>0</v>
      </c>
    </row>
    <row r="67" s="34" customFormat="1" spans="1:24">
      <c r="A67" s="47"/>
      <c r="B67" s="47"/>
      <c r="C67" s="47"/>
      <c r="D67" s="48">
        <v>61</v>
      </c>
      <c r="E67" s="47" t="s">
        <v>79</v>
      </c>
      <c r="F67" s="48">
        <v>46</v>
      </c>
      <c r="G67" s="47" t="s">
        <v>48</v>
      </c>
      <c r="H67" s="48">
        <v>67</v>
      </c>
      <c r="I67" s="47" t="s">
        <v>65</v>
      </c>
      <c r="J67" s="47">
        <v>68</v>
      </c>
      <c r="K67" s="48" t="s">
        <v>48</v>
      </c>
      <c r="L67" s="48">
        <v>49</v>
      </c>
      <c r="M67" s="47" t="s">
        <v>48</v>
      </c>
      <c r="N67" s="48">
        <v>56</v>
      </c>
      <c r="O67" s="47" t="s">
        <v>48</v>
      </c>
      <c r="P67" s="47"/>
      <c r="Q67" s="47"/>
      <c r="R67" s="47"/>
      <c r="S67" s="47"/>
      <c r="T67" s="34" t="s">
        <v>468</v>
      </c>
      <c r="U67" s="39">
        <f>SUM(D67,F67,H67,J67,L67,N67)</f>
        <v>347</v>
      </c>
      <c r="V67">
        <f>U67-MIN(D67,F67,H67,J67,L67,N67)</f>
        <v>301</v>
      </c>
      <c r="W67">
        <f>IFERROR(V67/500*100,"")</f>
        <v>60.2</v>
      </c>
      <c r="X67" s="39">
        <f t="shared" si="6"/>
        <v>76</v>
      </c>
    </row>
    <row r="68" spans="1:24">
      <c r="A68" s="47">
        <v>16644518</v>
      </c>
      <c r="B68" s="47" t="s">
        <v>37</v>
      </c>
      <c r="C68" s="47" t="s">
        <v>207</v>
      </c>
      <c r="D68" s="48">
        <v>301</v>
      </c>
      <c r="E68" s="47" t="str">
        <f>VLOOKUP(D68,'SUBJECT CODE'!$B$1:$C$30,2,0)</f>
        <v>English Core</v>
      </c>
      <c r="F68" s="48">
        <v>302</v>
      </c>
      <c r="G68" s="47" t="str">
        <f>VLOOKUP(F68,'SUBJECT CODE'!$B$1:$C$30,2,0)</f>
        <v>HINDI</v>
      </c>
      <c r="H68" s="48">
        <v>806</v>
      </c>
      <c r="I68" s="47" t="str">
        <f>VLOOKUP(H68,'SUBJECT CODE'!$B$1:$C$30,2,0)</f>
        <v>TOURISM</v>
      </c>
      <c r="J68" s="47">
        <v>810</v>
      </c>
      <c r="K68" s="47" t="str">
        <f>VLOOKUP(J68,'SUBJECT CODE'!$B$1:$C$30,2,0)</f>
        <v>FOO</v>
      </c>
      <c r="L68" s="48">
        <v>29</v>
      </c>
      <c r="M68" s="47" t="str">
        <f>VLOOKUP(L68,'SUBJECT CODE'!$B$1:$C$30,2,0)</f>
        <v>Geography</v>
      </c>
      <c r="N68" s="48">
        <v>48</v>
      </c>
      <c r="O68" s="47" t="str">
        <f>VLOOKUP(N68,'SUBJECT CODE'!$B$1:$C$30,2,0)</f>
        <v>Physical Education</v>
      </c>
      <c r="P68" s="47" t="s">
        <v>67</v>
      </c>
      <c r="Q68" s="47" t="s">
        <v>42</v>
      </c>
      <c r="R68" s="47" t="s">
        <v>42</v>
      </c>
      <c r="S68" s="47" t="s">
        <v>61</v>
      </c>
      <c r="U68">
        <f t="shared" si="3"/>
        <v>0</v>
      </c>
      <c r="V68" t="str">
        <f t="shared" si="4"/>
        <v/>
      </c>
      <c r="W68" t="str">
        <f t="shared" si="5"/>
        <v/>
      </c>
      <c r="X68">
        <f t="shared" si="6"/>
        <v>0</v>
      </c>
    </row>
    <row r="69" s="34" customFormat="1" spans="1:24">
      <c r="A69" s="47"/>
      <c r="B69" s="47"/>
      <c r="C69" s="47"/>
      <c r="D69" s="48">
        <v>70</v>
      </c>
      <c r="E69" s="47" t="s">
        <v>65</v>
      </c>
      <c r="F69" s="48">
        <v>48</v>
      </c>
      <c r="G69" s="47" t="s">
        <v>48</v>
      </c>
      <c r="H69" s="48">
        <v>65</v>
      </c>
      <c r="I69" s="47" t="s">
        <v>79</v>
      </c>
      <c r="J69" s="47">
        <v>74</v>
      </c>
      <c r="K69" s="48" t="s">
        <v>79</v>
      </c>
      <c r="L69" s="48">
        <v>54</v>
      </c>
      <c r="M69" s="47" t="s">
        <v>79</v>
      </c>
      <c r="N69" s="48">
        <v>70</v>
      </c>
      <c r="O69" s="47" t="s">
        <v>65</v>
      </c>
      <c r="P69" s="47"/>
      <c r="Q69" s="47"/>
      <c r="R69" s="47"/>
      <c r="S69" s="47"/>
      <c r="T69" s="34" t="s">
        <v>468</v>
      </c>
      <c r="U69" s="39">
        <f>SUM(D69,F69,H69,J69,L69,N69)</f>
        <v>381</v>
      </c>
      <c r="V69">
        <f>U69-MIN(D69,F69,H69,J69,L69,N69)</f>
        <v>333</v>
      </c>
      <c r="W69">
        <f>IFERROR(V69/500*100,"")</f>
        <v>66.6</v>
      </c>
      <c r="X69" s="39">
        <f t="shared" si="6"/>
        <v>45</v>
      </c>
    </row>
    <row r="70" spans="1:24">
      <c r="A70" s="47">
        <v>16644519</v>
      </c>
      <c r="B70" s="47" t="s">
        <v>50</v>
      </c>
      <c r="C70" s="47" t="s">
        <v>210</v>
      </c>
      <c r="D70" s="48">
        <v>301</v>
      </c>
      <c r="E70" s="47" t="str">
        <f>VLOOKUP(D70,'SUBJECT CODE'!$B$1:$C$30,2,0)</f>
        <v>English Core</v>
      </c>
      <c r="F70" s="48">
        <v>124</v>
      </c>
      <c r="G70" s="47" t="str">
        <f>VLOOKUP(F70,'SUBJECT CODE'!$B$1:$C$30,2,0)</f>
        <v>NEPALI</v>
      </c>
      <c r="H70" s="48">
        <v>806</v>
      </c>
      <c r="I70" s="47" t="str">
        <f>VLOOKUP(H70,'SUBJECT CODE'!$B$1:$C$30,2,0)</f>
        <v>TOURISM</v>
      </c>
      <c r="J70" s="47">
        <v>810</v>
      </c>
      <c r="K70" s="47" t="str">
        <f>VLOOKUP(J70,'SUBJECT CODE'!$B$1:$C$30,2,0)</f>
        <v>FOO</v>
      </c>
      <c r="L70" s="48">
        <v>29</v>
      </c>
      <c r="M70" s="47" t="str">
        <f>VLOOKUP(L70,'SUBJECT CODE'!$B$1:$C$30,2,0)</f>
        <v>Geography</v>
      </c>
      <c r="N70" s="48">
        <v>48</v>
      </c>
      <c r="O70" s="47" t="str">
        <f>VLOOKUP(N70,'SUBJECT CODE'!$B$1:$C$30,2,0)</f>
        <v>Physical Education</v>
      </c>
      <c r="P70" s="47" t="s">
        <v>42</v>
      </c>
      <c r="Q70" s="47" t="s">
        <v>42</v>
      </c>
      <c r="R70" s="47" t="s">
        <v>42</v>
      </c>
      <c r="S70" s="47" t="s">
        <v>61</v>
      </c>
      <c r="U70">
        <f t="shared" si="3"/>
        <v>0</v>
      </c>
      <c r="V70" t="str">
        <f t="shared" si="4"/>
        <v/>
      </c>
      <c r="W70" t="str">
        <f t="shared" si="5"/>
        <v/>
      </c>
      <c r="X70">
        <f t="shared" si="6"/>
        <v>0</v>
      </c>
    </row>
    <row r="71" s="34" customFormat="1" spans="1:24">
      <c r="A71" s="47"/>
      <c r="B71" s="47"/>
      <c r="C71" s="47"/>
      <c r="D71" s="48">
        <v>63</v>
      </c>
      <c r="E71" s="47" t="s">
        <v>79</v>
      </c>
      <c r="F71" s="48">
        <v>59</v>
      </c>
      <c r="G71" s="47" t="s">
        <v>65</v>
      </c>
      <c r="H71" s="48">
        <v>72</v>
      </c>
      <c r="I71" s="47" t="s">
        <v>57</v>
      </c>
      <c r="J71" s="47">
        <v>63</v>
      </c>
      <c r="K71" s="48" t="s">
        <v>48</v>
      </c>
      <c r="L71" s="48">
        <v>49</v>
      </c>
      <c r="M71" s="47" t="s">
        <v>48</v>
      </c>
      <c r="N71" s="48">
        <v>57</v>
      </c>
      <c r="O71" s="47" t="s">
        <v>48</v>
      </c>
      <c r="P71" s="47"/>
      <c r="Q71" s="47"/>
      <c r="R71" s="47"/>
      <c r="S71" s="47"/>
      <c r="T71" s="34" t="s">
        <v>468</v>
      </c>
      <c r="U71" s="39">
        <f>SUM(D71,F71,H71,J71,L71,N71)</f>
        <v>363</v>
      </c>
      <c r="V71">
        <f>U71-MIN(D71,F71,H71,J71,L71,N71)</f>
        <v>314</v>
      </c>
      <c r="W71">
        <f>IFERROR(V71/500*100,"")</f>
        <v>62.8</v>
      </c>
      <c r="X71" s="39">
        <f t="shared" si="6"/>
        <v>66</v>
      </c>
    </row>
    <row r="72" spans="1:24">
      <c r="A72" s="47">
        <v>16644520</v>
      </c>
      <c r="B72" s="47" t="s">
        <v>37</v>
      </c>
      <c r="C72" s="47" t="s">
        <v>213</v>
      </c>
      <c r="D72" s="48">
        <v>301</v>
      </c>
      <c r="E72" s="47" t="str">
        <f>VLOOKUP(D72,'SUBJECT CODE'!$B$1:$C$30,2,0)</f>
        <v>English Core</v>
      </c>
      <c r="F72" s="48">
        <v>302</v>
      </c>
      <c r="G72" s="47" t="str">
        <f>VLOOKUP(F72,'SUBJECT CODE'!$B$1:$C$30,2,0)</f>
        <v>HINDI</v>
      </c>
      <c r="H72" s="48">
        <v>806</v>
      </c>
      <c r="I72" s="47" t="str">
        <f>VLOOKUP(H72,'SUBJECT CODE'!$B$1:$C$30,2,0)</f>
        <v>TOURISM</v>
      </c>
      <c r="J72" s="47">
        <v>810</v>
      </c>
      <c r="K72" s="47" t="str">
        <f>VLOOKUP(J72,'SUBJECT CODE'!$B$1:$C$30,2,0)</f>
        <v>FOO</v>
      </c>
      <c r="L72" s="48">
        <v>29</v>
      </c>
      <c r="M72" s="47" t="str">
        <f>VLOOKUP(L72,'SUBJECT CODE'!$B$1:$C$30,2,0)</f>
        <v>Geography</v>
      </c>
      <c r="N72" s="48">
        <v>48</v>
      </c>
      <c r="O72" s="47" t="str">
        <f>VLOOKUP(N72,'SUBJECT CODE'!$B$1:$C$30,2,0)</f>
        <v>Physical Education</v>
      </c>
      <c r="P72" s="47" t="s">
        <v>67</v>
      </c>
      <c r="Q72" s="47" t="s">
        <v>67</v>
      </c>
      <c r="R72" s="47" t="s">
        <v>67</v>
      </c>
      <c r="S72" s="47" t="s">
        <v>61</v>
      </c>
      <c r="U72">
        <f t="shared" si="3"/>
        <v>0</v>
      </c>
      <c r="V72" t="str">
        <f t="shared" si="4"/>
        <v/>
      </c>
      <c r="W72" t="str">
        <f t="shared" si="5"/>
        <v/>
      </c>
      <c r="X72">
        <f t="shared" si="6"/>
        <v>0</v>
      </c>
    </row>
    <row r="73" s="34" customFormat="1" spans="1:24">
      <c r="A73" s="47"/>
      <c r="B73" s="47"/>
      <c r="C73" s="47"/>
      <c r="D73" s="48">
        <v>73</v>
      </c>
      <c r="E73" s="47" t="s">
        <v>65</v>
      </c>
      <c r="F73" s="48">
        <v>46</v>
      </c>
      <c r="G73" s="47" t="s">
        <v>48</v>
      </c>
      <c r="H73" s="48">
        <v>74</v>
      </c>
      <c r="I73" s="47" t="s">
        <v>67</v>
      </c>
      <c r="J73" s="47">
        <v>66</v>
      </c>
      <c r="K73" s="48" t="s">
        <v>48</v>
      </c>
      <c r="L73" s="48">
        <v>77</v>
      </c>
      <c r="M73" s="47" t="s">
        <v>42</v>
      </c>
      <c r="N73" s="48">
        <v>59</v>
      </c>
      <c r="O73" s="47" t="s">
        <v>48</v>
      </c>
      <c r="P73" s="47"/>
      <c r="Q73" s="47"/>
      <c r="R73" s="47"/>
      <c r="S73" s="47"/>
      <c r="T73" s="34" t="s">
        <v>468</v>
      </c>
      <c r="U73" s="39">
        <f>SUM(D73,F73,H73,J73,L73,N73)</f>
        <v>395</v>
      </c>
      <c r="V73">
        <f>U73-MIN(D73,F73,H73,J73,L73,N73)</f>
        <v>349</v>
      </c>
      <c r="W73">
        <f>IFERROR(V73/500*100,"")</f>
        <v>69.8</v>
      </c>
      <c r="X73" s="39">
        <f t="shared" si="6"/>
        <v>27</v>
      </c>
    </row>
    <row r="74" spans="1:24">
      <c r="A74" s="47">
        <v>16644521</v>
      </c>
      <c r="B74" s="47" t="s">
        <v>50</v>
      </c>
      <c r="C74" s="47" t="s">
        <v>218</v>
      </c>
      <c r="D74" s="48">
        <v>301</v>
      </c>
      <c r="E74" s="47" t="str">
        <f>VLOOKUP(D74,'SUBJECT CODE'!$B$1:$C$30,2,0)</f>
        <v>English Core</v>
      </c>
      <c r="F74" s="48">
        <v>124</v>
      </c>
      <c r="G74" s="47" t="str">
        <f>VLOOKUP(F74,'SUBJECT CODE'!$B$1:$C$30,2,0)</f>
        <v>NEPALI</v>
      </c>
      <c r="H74" s="48">
        <v>806</v>
      </c>
      <c r="I74" s="47" t="str">
        <f>VLOOKUP(H74,'SUBJECT CODE'!$B$1:$C$30,2,0)</f>
        <v>TOURISM</v>
      </c>
      <c r="J74" s="47">
        <v>810</v>
      </c>
      <c r="K74" s="47" t="str">
        <f>VLOOKUP(J74,'SUBJECT CODE'!$B$1:$C$30,2,0)</f>
        <v>FOO</v>
      </c>
      <c r="L74" s="48">
        <v>29</v>
      </c>
      <c r="M74" s="47" t="str">
        <f>VLOOKUP(L74,'SUBJECT CODE'!$B$1:$C$30,2,0)</f>
        <v>Geography</v>
      </c>
      <c r="N74" s="48">
        <v>48</v>
      </c>
      <c r="O74" s="47" t="str">
        <f>VLOOKUP(N74,'SUBJECT CODE'!$B$1:$C$30,2,0)</f>
        <v>Physical Education</v>
      </c>
      <c r="P74" s="47" t="s">
        <v>67</v>
      </c>
      <c r="Q74" s="47" t="s">
        <v>67</v>
      </c>
      <c r="R74" s="47" t="s">
        <v>67</v>
      </c>
      <c r="S74" s="47" t="s">
        <v>61</v>
      </c>
      <c r="U74">
        <f t="shared" si="3"/>
        <v>0</v>
      </c>
      <c r="V74" t="str">
        <f t="shared" si="4"/>
        <v/>
      </c>
      <c r="W74" t="str">
        <f t="shared" si="5"/>
        <v/>
      </c>
      <c r="X74">
        <f t="shared" si="6"/>
        <v>0</v>
      </c>
    </row>
    <row r="75" s="34" customFormat="1" spans="1:24">
      <c r="A75" s="47"/>
      <c r="B75" s="47"/>
      <c r="C75" s="47"/>
      <c r="D75" s="48">
        <v>52</v>
      </c>
      <c r="E75" s="47" t="s">
        <v>48</v>
      </c>
      <c r="F75" s="48">
        <v>66</v>
      </c>
      <c r="G75" s="47" t="s">
        <v>57</v>
      </c>
      <c r="H75" s="48">
        <v>60</v>
      </c>
      <c r="I75" s="47" t="s">
        <v>79</v>
      </c>
      <c r="J75" s="47">
        <v>64</v>
      </c>
      <c r="K75" s="48" t="s">
        <v>48</v>
      </c>
      <c r="L75" s="48">
        <v>50</v>
      </c>
      <c r="M75" s="47" t="s">
        <v>48</v>
      </c>
      <c r="N75" s="48">
        <v>64</v>
      </c>
      <c r="O75" s="47" t="s">
        <v>79</v>
      </c>
      <c r="P75" s="47"/>
      <c r="Q75" s="47"/>
      <c r="R75" s="47"/>
      <c r="S75" s="47"/>
      <c r="T75" s="34" t="s">
        <v>468</v>
      </c>
      <c r="U75" s="39">
        <f>SUM(D75,F75,H75,J75,L75,N75)</f>
        <v>356</v>
      </c>
      <c r="V75">
        <f>U75-MIN(D75,F75,H75,J75,L75,N75)</f>
        <v>306</v>
      </c>
      <c r="W75">
        <f>IFERROR(V75/500*100,"")</f>
        <v>61.2</v>
      </c>
      <c r="X75" s="39">
        <f t="shared" si="6"/>
        <v>72</v>
      </c>
    </row>
    <row r="76" spans="1:24">
      <c r="A76" s="47">
        <v>16644522</v>
      </c>
      <c r="B76" s="47" t="s">
        <v>50</v>
      </c>
      <c r="C76" s="47" t="s">
        <v>221</v>
      </c>
      <c r="D76" s="48">
        <v>301</v>
      </c>
      <c r="E76" s="47" t="str">
        <f>VLOOKUP(D76,'SUBJECT CODE'!$B$1:$C$30,2,0)</f>
        <v>English Core</v>
      </c>
      <c r="F76" s="48">
        <v>124</v>
      </c>
      <c r="G76" s="47" t="str">
        <f>VLOOKUP(F76,'SUBJECT CODE'!$B$1:$C$30,2,0)</f>
        <v>NEPALI</v>
      </c>
      <c r="H76" s="48">
        <v>806</v>
      </c>
      <c r="I76" s="47" t="str">
        <f>VLOOKUP(H76,'SUBJECT CODE'!$B$1:$C$30,2,0)</f>
        <v>TOURISM</v>
      </c>
      <c r="J76" s="47">
        <v>810</v>
      </c>
      <c r="K76" s="47" t="str">
        <f>VLOOKUP(J76,'SUBJECT CODE'!$B$1:$C$30,2,0)</f>
        <v>FOO</v>
      </c>
      <c r="L76" s="48">
        <v>29</v>
      </c>
      <c r="M76" s="47" t="str">
        <f>VLOOKUP(L76,'SUBJECT CODE'!$B$1:$C$30,2,0)</f>
        <v>Geography</v>
      </c>
      <c r="N76" s="48">
        <v>48</v>
      </c>
      <c r="O76" s="47" t="str">
        <f>VLOOKUP(N76,'SUBJECT CODE'!$B$1:$C$30,2,0)</f>
        <v>Physical Education</v>
      </c>
      <c r="P76" s="47" t="s">
        <v>67</v>
      </c>
      <c r="Q76" s="47" t="s">
        <v>67</v>
      </c>
      <c r="R76" s="47" t="s">
        <v>67</v>
      </c>
      <c r="S76" s="47" t="s">
        <v>61</v>
      </c>
      <c r="U76">
        <f t="shared" si="3"/>
        <v>0</v>
      </c>
      <c r="V76" t="str">
        <f t="shared" si="4"/>
        <v/>
      </c>
      <c r="W76" t="str">
        <f t="shared" si="5"/>
        <v/>
      </c>
      <c r="X76">
        <f t="shared" si="6"/>
        <v>0</v>
      </c>
    </row>
    <row r="77" s="34" customFormat="1" spans="1:24">
      <c r="A77" s="47"/>
      <c r="B77" s="47"/>
      <c r="C77" s="47"/>
      <c r="D77" s="48">
        <v>63</v>
      </c>
      <c r="E77" s="47" t="s">
        <v>79</v>
      </c>
      <c r="F77" s="48">
        <v>53</v>
      </c>
      <c r="G77" s="47" t="s">
        <v>79</v>
      </c>
      <c r="H77" s="48">
        <v>73</v>
      </c>
      <c r="I77" s="47" t="s">
        <v>57</v>
      </c>
      <c r="J77" s="47">
        <v>52</v>
      </c>
      <c r="K77" s="48" t="s">
        <v>48</v>
      </c>
      <c r="L77" s="48">
        <v>49</v>
      </c>
      <c r="M77" s="47" t="s">
        <v>48</v>
      </c>
      <c r="N77" s="48">
        <v>50</v>
      </c>
      <c r="O77" s="47" t="s">
        <v>48</v>
      </c>
      <c r="P77" s="47"/>
      <c r="Q77" s="47"/>
      <c r="R77" s="47"/>
      <c r="S77" s="47"/>
      <c r="T77" s="34" t="s">
        <v>468</v>
      </c>
      <c r="U77" s="39">
        <f>SUM(D77,F77,H77,J77,L77,N77)</f>
        <v>340</v>
      </c>
      <c r="V77">
        <f>U77-MIN(D77,F77,H77,J77,L77,N77)</f>
        <v>291</v>
      </c>
      <c r="W77">
        <f>IFERROR(V77/500*100,"")</f>
        <v>58.2</v>
      </c>
      <c r="X77" s="39">
        <f t="shared" si="6"/>
        <v>88</v>
      </c>
    </row>
    <row r="78" spans="1:24">
      <c r="A78" s="47">
        <v>16644523</v>
      </c>
      <c r="B78" s="47" t="s">
        <v>50</v>
      </c>
      <c r="C78" s="47" t="s">
        <v>224</v>
      </c>
      <c r="D78" s="48">
        <v>301</v>
      </c>
      <c r="E78" s="47" t="str">
        <f>VLOOKUP(D78,'SUBJECT CODE'!$B$1:$C$30,2,0)</f>
        <v>English Core</v>
      </c>
      <c r="F78" s="48">
        <v>48</v>
      </c>
      <c r="G78" s="47" t="str">
        <f>VLOOKUP(F78,'SUBJECT CODE'!$B$1:$C$30,2,0)</f>
        <v>Physical Education</v>
      </c>
      <c r="H78" s="48">
        <v>806</v>
      </c>
      <c r="I78" s="47" t="str">
        <f>VLOOKUP(H78,'SUBJECT CODE'!$B$1:$C$30,2,0)</f>
        <v>TOURISM</v>
      </c>
      <c r="J78" s="47">
        <v>810</v>
      </c>
      <c r="K78" s="47" t="str">
        <f>VLOOKUP(J78,'SUBJECT CODE'!$B$1:$C$30,2,0)</f>
        <v>FOO</v>
      </c>
      <c r="L78" s="48">
        <v>29</v>
      </c>
      <c r="M78" s="47" t="str">
        <f>VLOOKUP(L78,'SUBJECT CODE'!$B$1:$C$30,2,0)</f>
        <v>Geography</v>
      </c>
      <c r="N78" s="48">
        <v>302</v>
      </c>
      <c r="O78" s="47" t="str">
        <f>VLOOKUP(N78,'SUBJECT CODE'!$B$1:$C$30,2,0)</f>
        <v>HINDI</v>
      </c>
      <c r="P78" s="47" t="s">
        <v>67</v>
      </c>
      <c r="Q78" s="47" t="s">
        <v>67</v>
      </c>
      <c r="R78" s="47" t="s">
        <v>67</v>
      </c>
      <c r="S78" s="47" t="s">
        <v>61</v>
      </c>
      <c r="U78">
        <f t="shared" si="3"/>
        <v>0</v>
      </c>
      <c r="V78" t="str">
        <f t="shared" si="4"/>
        <v/>
      </c>
      <c r="W78" t="str">
        <f t="shared" si="5"/>
        <v/>
      </c>
      <c r="X78">
        <f t="shared" si="6"/>
        <v>0</v>
      </c>
    </row>
    <row r="79" s="34" customFormat="1" spans="1:24">
      <c r="A79" s="47"/>
      <c r="B79" s="47"/>
      <c r="C79" s="47"/>
      <c r="D79" s="48">
        <v>63</v>
      </c>
      <c r="E79" s="47" t="s">
        <v>79</v>
      </c>
      <c r="F79" s="48">
        <v>59</v>
      </c>
      <c r="G79" s="47" t="s">
        <v>48</v>
      </c>
      <c r="H79" s="48">
        <v>67</v>
      </c>
      <c r="I79" s="47" t="s">
        <v>65</v>
      </c>
      <c r="J79" s="47">
        <v>67</v>
      </c>
      <c r="K79" s="48" t="s">
        <v>48</v>
      </c>
      <c r="L79" s="48">
        <v>48</v>
      </c>
      <c r="M79" s="47" t="s">
        <v>48</v>
      </c>
      <c r="N79" s="48">
        <v>31</v>
      </c>
      <c r="O79" s="47" t="s">
        <v>46</v>
      </c>
      <c r="P79" s="47"/>
      <c r="Q79" s="47"/>
      <c r="R79" s="47"/>
      <c r="S79" s="47"/>
      <c r="T79" s="34" t="s">
        <v>468</v>
      </c>
      <c r="U79" s="39">
        <f>SUM(D79,F79,H79,J79,L79,N79)</f>
        <v>335</v>
      </c>
      <c r="V79">
        <f>U79-MIN(D79,F79,H79,J79,L79,N79)</f>
        <v>304</v>
      </c>
      <c r="W79">
        <f>IFERROR(V79/500*100,"")</f>
        <v>60.8</v>
      </c>
      <c r="X79" s="39">
        <f t="shared" si="6"/>
        <v>73</v>
      </c>
    </row>
    <row r="80" spans="1:24">
      <c r="A80" s="47">
        <v>16644524</v>
      </c>
      <c r="B80" s="47" t="s">
        <v>50</v>
      </c>
      <c r="C80" s="47" t="s">
        <v>229</v>
      </c>
      <c r="D80" s="48">
        <v>301</v>
      </c>
      <c r="E80" s="47" t="str">
        <f>VLOOKUP(D80,'SUBJECT CODE'!$B$1:$C$30,2,0)</f>
        <v>English Core</v>
      </c>
      <c r="F80" s="48">
        <v>124</v>
      </c>
      <c r="G80" s="47" t="str">
        <f>VLOOKUP(F80,'SUBJECT CODE'!$B$1:$C$30,2,0)</f>
        <v>NEPALI</v>
      </c>
      <c r="H80" s="48">
        <v>806</v>
      </c>
      <c r="I80" s="47" t="str">
        <f>VLOOKUP(H80,'SUBJECT CODE'!$B$1:$C$30,2,0)</f>
        <v>TOURISM</v>
      </c>
      <c r="J80" s="47">
        <v>810</v>
      </c>
      <c r="K80" s="47" t="str">
        <f>VLOOKUP(J80,'SUBJECT CODE'!$B$1:$C$30,2,0)</f>
        <v>FOO</v>
      </c>
      <c r="L80" s="48">
        <v>29</v>
      </c>
      <c r="M80" s="47" t="str">
        <f>VLOOKUP(L80,'SUBJECT CODE'!$B$1:$C$30,2,0)</f>
        <v>Geography</v>
      </c>
      <c r="N80" s="48">
        <v>48</v>
      </c>
      <c r="O80" s="47" t="str">
        <f>VLOOKUP(N80,'SUBJECT CODE'!$B$1:$C$30,2,0)</f>
        <v>Physical Education</v>
      </c>
      <c r="P80" s="47" t="s">
        <v>42</v>
      </c>
      <c r="Q80" s="47" t="s">
        <v>67</v>
      </c>
      <c r="R80" s="47" t="s">
        <v>42</v>
      </c>
      <c r="S80" s="47" t="s">
        <v>61</v>
      </c>
      <c r="U80">
        <f t="shared" si="3"/>
        <v>0</v>
      </c>
      <c r="V80" t="str">
        <f t="shared" si="4"/>
        <v/>
      </c>
      <c r="W80" t="str">
        <f t="shared" si="5"/>
        <v/>
      </c>
      <c r="X80">
        <f t="shared" si="6"/>
        <v>0</v>
      </c>
    </row>
    <row r="81" s="34" customFormat="1" spans="1:24">
      <c r="A81" s="47"/>
      <c r="B81" s="47"/>
      <c r="C81" s="47"/>
      <c r="D81" s="48">
        <v>57</v>
      </c>
      <c r="E81" s="47" t="s">
        <v>79</v>
      </c>
      <c r="F81" s="48">
        <v>80</v>
      </c>
      <c r="G81" s="47" t="s">
        <v>104</v>
      </c>
      <c r="H81" s="48">
        <v>77</v>
      </c>
      <c r="I81" s="47" t="s">
        <v>42</v>
      </c>
      <c r="J81" s="47">
        <v>77</v>
      </c>
      <c r="K81" s="48" t="s">
        <v>65</v>
      </c>
      <c r="L81" s="48">
        <v>62</v>
      </c>
      <c r="M81" s="47" t="s">
        <v>65</v>
      </c>
      <c r="N81" s="48">
        <v>69</v>
      </c>
      <c r="O81" s="47" t="s">
        <v>65</v>
      </c>
      <c r="P81" s="47"/>
      <c r="Q81" s="47"/>
      <c r="R81" s="47"/>
      <c r="S81" s="47"/>
      <c r="T81" s="34" t="s">
        <v>468</v>
      </c>
      <c r="U81" s="39">
        <f>SUM(D81,F81,H81,J81,L81,N81)</f>
        <v>422</v>
      </c>
      <c r="V81">
        <f>U81-MIN(D81,F81,H81,J81,L81,N81)</f>
        <v>365</v>
      </c>
      <c r="W81">
        <f>IFERROR(V81/500*100,"")</f>
        <v>73</v>
      </c>
      <c r="X81" s="39">
        <f t="shared" si="6"/>
        <v>19</v>
      </c>
    </row>
    <row r="82" spans="1:24">
      <c r="A82" s="47">
        <v>16644525</v>
      </c>
      <c r="B82" s="47" t="s">
        <v>50</v>
      </c>
      <c r="C82" s="47" t="s">
        <v>232</v>
      </c>
      <c r="D82" s="48">
        <v>301</v>
      </c>
      <c r="E82" s="47" t="str">
        <f>VLOOKUP(D82,'SUBJECT CODE'!$B$1:$C$30,2,0)</f>
        <v>English Core</v>
      </c>
      <c r="F82" s="48">
        <v>124</v>
      </c>
      <c r="G82" s="47" t="str">
        <f>VLOOKUP(F82,'SUBJECT CODE'!$B$1:$C$30,2,0)</f>
        <v>NEPALI</v>
      </c>
      <c r="H82" s="48">
        <v>806</v>
      </c>
      <c r="I82" s="47" t="str">
        <f>VLOOKUP(H82,'SUBJECT CODE'!$B$1:$C$30,2,0)</f>
        <v>TOURISM</v>
      </c>
      <c r="J82" s="47">
        <v>810</v>
      </c>
      <c r="K82" s="47" t="str">
        <f>VLOOKUP(J82,'SUBJECT CODE'!$B$1:$C$30,2,0)</f>
        <v>FOO</v>
      </c>
      <c r="L82" s="48">
        <v>29</v>
      </c>
      <c r="M82" s="47" t="str">
        <f>VLOOKUP(L82,'SUBJECT CODE'!$B$1:$C$30,2,0)</f>
        <v>Geography</v>
      </c>
      <c r="N82" s="48">
        <v>48</v>
      </c>
      <c r="O82" s="47" t="str">
        <f>VLOOKUP(N82,'SUBJECT CODE'!$B$1:$C$30,2,0)</f>
        <v>Physical Education</v>
      </c>
      <c r="P82" s="47" t="s">
        <v>67</v>
      </c>
      <c r="Q82" s="47" t="s">
        <v>67</v>
      </c>
      <c r="R82" s="47" t="s">
        <v>67</v>
      </c>
      <c r="S82" s="47" t="s">
        <v>61</v>
      </c>
      <c r="U82">
        <f t="shared" si="3"/>
        <v>0</v>
      </c>
      <c r="V82" t="str">
        <f t="shared" si="4"/>
        <v/>
      </c>
      <c r="W82" t="str">
        <f t="shared" si="5"/>
        <v/>
      </c>
      <c r="X82">
        <f t="shared" si="6"/>
        <v>0</v>
      </c>
    </row>
    <row r="83" s="34" customFormat="1" spans="1:24">
      <c r="A83" s="47"/>
      <c r="B83" s="47"/>
      <c r="C83" s="47"/>
      <c r="D83" s="48">
        <v>73</v>
      </c>
      <c r="E83" s="47" t="s">
        <v>65</v>
      </c>
      <c r="F83" s="48">
        <v>70</v>
      </c>
      <c r="G83" s="47" t="s">
        <v>67</v>
      </c>
      <c r="H83" s="48">
        <v>67</v>
      </c>
      <c r="I83" s="47" t="s">
        <v>65</v>
      </c>
      <c r="J83" s="47">
        <v>65</v>
      </c>
      <c r="K83" s="48" t="s">
        <v>48</v>
      </c>
      <c r="L83" s="48">
        <v>50</v>
      </c>
      <c r="M83" s="47" t="s">
        <v>48</v>
      </c>
      <c r="N83" s="48">
        <v>50</v>
      </c>
      <c r="O83" s="47" t="s">
        <v>48</v>
      </c>
      <c r="P83" s="47"/>
      <c r="Q83" s="47"/>
      <c r="R83" s="47"/>
      <c r="S83" s="47"/>
      <c r="T83" s="34" t="s">
        <v>468</v>
      </c>
      <c r="U83" s="39">
        <f>SUM(D83,F83,H83,J83,L83,N83)</f>
        <v>375</v>
      </c>
      <c r="V83">
        <f>U83-MIN(D83,F83,H83,J83,L83,N83)</f>
        <v>325</v>
      </c>
      <c r="W83">
        <f>IFERROR(V83/500*100,"")</f>
        <v>65</v>
      </c>
      <c r="X83" s="39">
        <f t="shared" si="6"/>
        <v>53</v>
      </c>
    </row>
    <row r="84" spans="1:24">
      <c r="A84" s="47">
        <v>16644526</v>
      </c>
      <c r="B84" s="47" t="s">
        <v>50</v>
      </c>
      <c r="C84" s="47" t="s">
        <v>235</v>
      </c>
      <c r="D84" s="48">
        <v>301</v>
      </c>
      <c r="E84" s="47" t="str">
        <f>VLOOKUP(D84,'SUBJECT CODE'!$B$1:$C$30,2,0)</f>
        <v>English Core</v>
      </c>
      <c r="F84" s="48">
        <v>302</v>
      </c>
      <c r="G84" s="47" t="str">
        <f>VLOOKUP(F84,'SUBJECT CODE'!$B$1:$C$30,2,0)</f>
        <v>HINDI</v>
      </c>
      <c r="H84" s="48">
        <v>806</v>
      </c>
      <c r="I84" s="47" t="str">
        <f>VLOOKUP(H84,'SUBJECT CODE'!$B$1:$C$30,2,0)</f>
        <v>TOURISM</v>
      </c>
      <c r="J84" s="47">
        <v>810</v>
      </c>
      <c r="K84" s="47" t="str">
        <f>VLOOKUP(J84,'SUBJECT CODE'!$B$1:$C$30,2,0)</f>
        <v>FOO</v>
      </c>
      <c r="L84" s="48">
        <v>29</v>
      </c>
      <c r="M84" s="47" t="str">
        <f>VLOOKUP(L84,'SUBJECT CODE'!$B$1:$C$30,2,0)</f>
        <v>Geography</v>
      </c>
      <c r="N84" s="48">
        <v>48</v>
      </c>
      <c r="O84" s="47" t="str">
        <f>VLOOKUP(N84,'SUBJECT CODE'!$B$1:$C$30,2,0)</f>
        <v>Physical Education</v>
      </c>
      <c r="P84" s="47" t="s">
        <v>42</v>
      </c>
      <c r="Q84" s="47" t="s">
        <v>42</v>
      </c>
      <c r="R84" s="47" t="s">
        <v>67</v>
      </c>
      <c r="S84" s="47" t="s">
        <v>61</v>
      </c>
      <c r="U84">
        <f t="shared" si="3"/>
        <v>0</v>
      </c>
      <c r="V84" t="str">
        <f t="shared" si="4"/>
        <v/>
      </c>
      <c r="W84" t="str">
        <f t="shared" si="5"/>
        <v/>
      </c>
      <c r="X84">
        <f t="shared" si="6"/>
        <v>0</v>
      </c>
    </row>
    <row r="85" s="34" customFormat="1" spans="1:24">
      <c r="A85" s="47"/>
      <c r="B85" s="47"/>
      <c r="C85" s="47"/>
      <c r="D85" s="48">
        <v>75</v>
      </c>
      <c r="E85" s="47" t="s">
        <v>57</v>
      </c>
      <c r="F85" s="48">
        <v>62</v>
      </c>
      <c r="G85" s="47" t="s">
        <v>79</v>
      </c>
      <c r="H85" s="48">
        <v>59</v>
      </c>
      <c r="I85" s="47" t="s">
        <v>48</v>
      </c>
      <c r="J85" s="47">
        <v>66</v>
      </c>
      <c r="K85" s="48" t="s">
        <v>48</v>
      </c>
      <c r="L85" s="48">
        <v>52</v>
      </c>
      <c r="M85" s="47" t="s">
        <v>48</v>
      </c>
      <c r="N85" s="48">
        <v>55</v>
      </c>
      <c r="O85" s="47" t="s">
        <v>48</v>
      </c>
      <c r="P85" s="47"/>
      <c r="Q85" s="47"/>
      <c r="R85" s="47"/>
      <c r="S85" s="47"/>
      <c r="T85" s="34" t="s">
        <v>468</v>
      </c>
      <c r="U85" s="39">
        <f>SUM(D85,F85,H85,J85,L85,N85)</f>
        <v>369</v>
      </c>
      <c r="V85">
        <f>U85-MIN(D85,F85,H85,J85,L85,N85)</f>
        <v>317</v>
      </c>
      <c r="W85">
        <f>IFERROR(V85/500*100,"")</f>
        <v>63.4</v>
      </c>
      <c r="X85" s="39">
        <f t="shared" si="6"/>
        <v>62</v>
      </c>
    </row>
    <row r="86" spans="1:24">
      <c r="A86" s="47">
        <v>16644527</v>
      </c>
      <c r="B86" s="47" t="s">
        <v>50</v>
      </c>
      <c r="C86" s="47" t="s">
        <v>239</v>
      </c>
      <c r="D86" s="48">
        <v>301</v>
      </c>
      <c r="E86" s="47" t="str">
        <f>VLOOKUP(D86,'SUBJECT CODE'!$B$1:$C$30,2,0)</f>
        <v>English Core</v>
      </c>
      <c r="F86" s="48">
        <v>124</v>
      </c>
      <c r="G86" s="47" t="str">
        <f>VLOOKUP(F86,'SUBJECT CODE'!$B$1:$C$30,2,0)</f>
        <v>NEPALI</v>
      </c>
      <c r="H86" s="48">
        <v>806</v>
      </c>
      <c r="I86" s="47" t="str">
        <f>VLOOKUP(H86,'SUBJECT CODE'!$B$1:$C$30,2,0)</f>
        <v>TOURISM</v>
      </c>
      <c r="J86" s="47">
        <v>810</v>
      </c>
      <c r="K86" s="47" t="str">
        <f>VLOOKUP(J86,'SUBJECT CODE'!$B$1:$C$30,2,0)</f>
        <v>FOO</v>
      </c>
      <c r="L86" s="48">
        <v>29</v>
      </c>
      <c r="M86" s="47" t="str">
        <f>VLOOKUP(L86,'SUBJECT CODE'!$B$1:$C$30,2,0)</f>
        <v>Geography</v>
      </c>
      <c r="N86" s="48">
        <v>48</v>
      </c>
      <c r="O86" s="47" t="str">
        <f>VLOOKUP(N86,'SUBJECT CODE'!$B$1:$C$30,2,0)</f>
        <v>Physical Education</v>
      </c>
      <c r="P86" s="47" t="s">
        <v>42</v>
      </c>
      <c r="Q86" s="47" t="s">
        <v>42</v>
      </c>
      <c r="R86" s="47" t="s">
        <v>42</v>
      </c>
      <c r="S86" s="47" t="s">
        <v>61</v>
      </c>
      <c r="U86">
        <f t="shared" si="3"/>
        <v>0</v>
      </c>
      <c r="V86" t="str">
        <f t="shared" si="4"/>
        <v/>
      </c>
      <c r="W86" t="str">
        <f t="shared" si="5"/>
        <v/>
      </c>
      <c r="X86">
        <f t="shared" si="6"/>
        <v>0</v>
      </c>
    </row>
    <row r="87" s="34" customFormat="1" spans="1:24">
      <c r="A87" s="47"/>
      <c r="B87" s="47"/>
      <c r="C87" s="47"/>
      <c r="D87" s="48">
        <v>50</v>
      </c>
      <c r="E87" s="47" t="s">
        <v>48</v>
      </c>
      <c r="F87" s="48">
        <v>45</v>
      </c>
      <c r="G87" s="47" t="s">
        <v>48</v>
      </c>
      <c r="H87" s="48">
        <v>68</v>
      </c>
      <c r="I87" s="47" t="s">
        <v>65</v>
      </c>
      <c r="J87" s="47">
        <v>64</v>
      </c>
      <c r="K87" s="48" t="s">
        <v>48</v>
      </c>
      <c r="L87" s="48">
        <v>50</v>
      </c>
      <c r="M87" s="47" t="s">
        <v>48</v>
      </c>
      <c r="N87" s="48">
        <v>51</v>
      </c>
      <c r="O87" s="47" t="s">
        <v>48</v>
      </c>
      <c r="P87" s="47"/>
      <c r="Q87" s="47"/>
      <c r="R87" s="47"/>
      <c r="S87" s="47"/>
      <c r="T87" s="34" t="s">
        <v>468</v>
      </c>
      <c r="U87" s="39">
        <f>SUM(D87,F87,H87,J87,L87,N87)</f>
        <v>328</v>
      </c>
      <c r="V87">
        <f>U87-MIN(D87,F87,H87,J87,L87,N87)</f>
        <v>283</v>
      </c>
      <c r="W87">
        <f>IFERROR(V87/500*100,"")</f>
        <v>56.6</v>
      </c>
      <c r="X87" s="39">
        <f t="shared" si="6"/>
        <v>95</v>
      </c>
    </row>
    <row r="88" spans="1:24">
      <c r="A88" s="47">
        <v>16644528</v>
      </c>
      <c r="B88" s="47" t="s">
        <v>50</v>
      </c>
      <c r="C88" s="47" t="s">
        <v>242</v>
      </c>
      <c r="D88" s="48">
        <v>301</v>
      </c>
      <c r="E88" s="47" t="str">
        <f>VLOOKUP(D88,'SUBJECT CODE'!$B$1:$C$30,2,0)</f>
        <v>English Core</v>
      </c>
      <c r="F88" s="48">
        <v>124</v>
      </c>
      <c r="G88" s="47" t="str">
        <f>VLOOKUP(F88,'SUBJECT CODE'!$B$1:$C$30,2,0)</f>
        <v>NEPALI</v>
      </c>
      <c r="H88" s="48">
        <v>806</v>
      </c>
      <c r="I88" s="47" t="str">
        <f>VLOOKUP(H88,'SUBJECT CODE'!$B$1:$C$30,2,0)</f>
        <v>TOURISM</v>
      </c>
      <c r="J88" s="47">
        <v>810</v>
      </c>
      <c r="K88" s="47" t="str">
        <f>VLOOKUP(J88,'SUBJECT CODE'!$B$1:$C$30,2,0)</f>
        <v>FOO</v>
      </c>
      <c r="L88" s="48">
        <v>29</v>
      </c>
      <c r="M88" s="47" t="str">
        <f>VLOOKUP(L88,'SUBJECT CODE'!$B$1:$C$30,2,0)</f>
        <v>Geography</v>
      </c>
      <c r="N88" s="48">
        <v>48</v>
      </c>
      <c r="O88" s="47" t="str">
        <f>VLOOKUP(N88,'SUBJECT CODE'!$B$1:$C$30,2,0)</f>
        <v>Physical Education</v>
      </c>
      <c r="P88" s="47" t="s">
        <v>42</v>
      </c>
      <c r="Q88" s="47" t="s">
        <v>42</v>
      </c>
      <c r="R88" s="47" t="s">
        <v>67</v>
      </c>
      <c r="S88" s="47" t="s">
        <v>61</v>
      </c>
      <c r="U88">
        <f t="shared" si="3"/>
        <v>0</v>
      </c>
      <c r="V88" t="str">
        <f t="shared" si="4"/>
        <v/>
      </c>
      <c r="W88" t="str">
        <f t="shared" si="5"/>
        <v/>
      </c>
      <c r="X88">
        <f t="shared" si="6"/>
        <v>0</v>
      </c>
    </row>
    <row r="89" s="34" customFormat="1" spans="1:24">
      <c r="A89" s="47"/>
      <c r="B89" s="47"/>
      <c r="C89" s="47"/>
      <c r="D89" s="48">
        <v>73</v>
      </c>
      <c r="E89" s="47" t="s">
        <v>65</v>
      </c>
      <c r="F89" s="48">
        <v>57</v>
      </c>
      <c r="G89" s="47" t="s">
        <v>79</v>
      </c>
      <c r="H89" s="48">
        <v>70</v>
      </c>
      <c r="I89" s="47" t="s">
        <v>57</v>
      </c>
      <c r="J89" s="47">
        <v>66</v>
      </c>
      <c r="K89" s="48" t="s">
        <v>48</v>
      </c>
      <c r="L89" s="48">
        <v>54</v>
      </c>
      <c r="M89" s="47" t="s">
        <v>79</v>
      </c>
      <c r="N89" s="48">
        <v>68</v>
      </c>
      <c r="O89" s="47" t="s">
        <v>65</v>
      </c>
      <c r="P89" s="47"/>
      <c r="Q89" s="47"/>
      <c r="R89" s="47"/>
      <c r="S89" s="47"/>
      <c r="T89" s="34" t="s">
        <v>468</v>
      </c>
      <c r="U89" s="39">
        <f>SUM(D89,F89,H89,J89,L89,N89)</f>
        <v>388</v>
      </c>
      <c r="V89">
        <f>U89-MIN(D89,F89,H89,J89,L89,N89)</f>
        <v>334</v>
      </c>
      <c r="W89">
        <f>IFERROR(V89/500*100,"")</f>
        <v>66.8</v>
      </c>
      <c r="X89" s="39">
        <f t="shared" si="6"/>
        <v>43</v>
      </c>
    </row>
    <row r="90" spans="1:24">
      <c r="A90" s="52">
        <v>16644529</v>
      </c>
      <c r="B90" s="52" t="s">
        <v>37</v>
      </c>
      <c r="C90" s="52" t="s">
        <v>245</v>
      </c>
      <c r="D90" s="53">
        <v>301</v>
      </c>
      <c r="E90" s="52" t="str">
        <f>VLOOKUP(D90,'SUBJECT CODE'!$B$1:$C$30,2,0)</f>
        <v>English Core</v>
      </c>
      <c r="F90" s="53">
        <v>124</v>
      </c>
      <c r="G90" s="52" t="str">
        <f>VLOOKUP(F90,'SUBJECT CODE'!$B$1:$C$30,2,0)</f>
        <v>NEPALI</v>
      </c>
      <c r="H90" s="53">
        <v>802</v>
      </c>
      <c r="I90" s="52" t="str">
        <f>VLOOKUP(H90,'SUBJECT CODE'!$B$1:$C$30,2,0)</f>
        <v>Information Technology (IT)</v>
      </c>
      <c r="J90" s="52">
        <v>803</v>
      </c>
      <c r="K90" s="52" t="str">
        <f>VLOOKUP(J90,'SUBJECT CODE'!$B$1:$C$30,2,0)</f>
        <v>WEB APP</v>
      </c>
      <c r="L90" s="53">
        <v>48</v>
      </c>
      <c r="M90" s="52" t="str">
        <f>VLOOKUP(L90,'SUBJECT CODE'!$B$1:$C$30,2,0)</f>
        <v>Physical Education</v>
      </c>
      <c r="N90" s="53">
        <v>41</v>
      </c>
      <c r="O90" s="52" t="str">
        <f>VLOOKUP(N90,'SUBJECT CODE'!$B$1:$C$30,2,0)</f>
        <v>Mathematics</v>
      </c>
      <c r="P90" s="52" t="s">
        <v>67</v>
      </c>
      <c r="Q90" s="52" t="s">
        <v>67</v>
      </c>
      <c r="R90" s="52" t="s">
        <v>67</v>
      </c>
      <c r="S90" s="52" t="s">
        <v>61</v>
      </c>
      <c r="U90">
        <f t="shared" si="3"/>
        <v>0</v>
      </c>
      <c r="V90" t="str">
        <f t="shared" si="4"/>
        <v/>
      </c>
      <c r="W90" t="str">
        <f t="shared" si="5"/>
        <v/>
      </c>
      <c r="X90">
        <f t="shared" si="6"/>
        <v>0</v>
      </c>
    </row>
    <row r="91" s="34" customFormat="1" spans="1:24">
      <c r="A91" s="52"/>
      <c r="B91" s="52"/>
      <c r="C91" s="52"/>
      <c r="D91" s="53">
        <v>72</v>
      </c>
      <c r="E91" s="52" t="s">
        <v>65</v>
      </c>
      <c r="F91" s="53">
        <v>64</v>
      </c>
      <c r="G91" s="52" t="s">
        <v>57</v>
      </c>
      <c r="H91" s="53">
        <v>70</v>
      </c>
      <c r="I91" s="52" t="s">
        <v>65</v>
      </c>
      <c r="J91" s="52">
        <v>73</v>
      </c>
      <c r="K91" s="53" t="s">
        <v>65</v>
      </c>
      <c r="L91" s="53">
        <v>68</v>
      </c>
      <c r="M91" s="52" t="s">
        <v>65</v>
      </c>
      <c r="N91" s="53">
        <v>37</v>
      </c>
      <c r="O91" s="52" t="s">
        <v>46</v>
      </c>
      <c r="P91" s="52"/>
      <c r="Q91" s="52"/>
      <c r="R91" s="52"/>
      <c r="S91" s="52"/>
      <c r="T91" s="34" t="s">
        <v>469</v>
      </c>
      <c r="U91" s="39">
        <f>SUM(D91,F91,H91,J91,L91,N91)</f>
        <v>384</v>
      </c>
      <c r="V91">
        <f>U91-MIN(D91,F91,H91,J91,L91,N91)</f>
        <v>347</v>
      </c>
      <c r="W91">
        <f>IFERROR(V91/500*100,"")</f>
        <v>69.4</v>
      </c>
      <c r="X91" s="39">
        <f t="shared" si="6"/>
        <v>30</v>
      </c>
    </row>
    <row r="92" spans="1:24">
      <c r="A92" s="52">
        <v>16644530</v>
      </c>
      <c r="B92" s="52" t="s">
        <v>37</v>
      </c>
      <c r="C92" s="52" t="s">
        <v>248</v>
      </c>
      <c r="D92" s="53">
        <v>301</v>
      </c>
      <c r="E92" s="52" t="str">
        <f>VLOOKUP(D92,'SUBJECT CODE'!$B$1:$C$30,2,0)</f>
        <v>English Core</v>
      </c>
      <c r="F92" s="53">
        <v>124</v>
      </c>
      <c r="G92" s="52" t="str">
        <f>VLOOKUP(F92,'SUBJECT CODE'!$B$1:$C$30,2,0)</f>
        <v>NEPALI</v>
      </c>
      <c r="H92" s="53">
        <v>802</v>
      </c>
      <c r="I92" s="52" t="str">
        <f>VLOOKUP(H92,'SUBJECT CODE'!$B$1:$C$30,2,0)</f>
        <v>Information Technology (IT)</v>
      </c>
      <c r="J92" s="52">
        <v>803</v>
      </c>
      <c r="K92" s="52" t="str">
        <f>VLOOKUP(J92,'SUBJECT CODE'!$B$1:$C$30,2,0)</f>
        <v>WEB APP</v>
      </c>
      <c r="L92" s="53">
        <v>54</v>
      </c>
      <c r="M92" s="52" t="str">
        <f>VLOOKUP(L92,'SUBJECT CODE'!$B$1:$C$30,2,0)</f>
        <v>Business Studies</v>
      </c>
      <c r="N92" s="53">
        <v>48</v>
      </c>
      <c r="O92" s="52" t="str">
        <f>VLOOKUP(N92,'SUBJECT CODE'!$B$1:$C$30,2,0)</f>
        <v>Physical Education</v>
      </c>
      <c r="P92" s="52" t="s">
        <v>67</v>
      </c>
      <c r="Q92" s="52" t="s">
        <v>67</v>
      </c>
      <c r="R92" s="52" t="s">
        <v>42</v>
      </c>
      <c r="S92" s="52" t="s">
        <v>61</v>
      </c>
      <c r="U92">
        <f t="shared" si="3"/>
        <v>0</v>
      </c>
      <c r="V92" t="str">
        <f t="shared" si="4"/>
        <v/>
      </c>
      <c r="W92" t="str">
        <f t="shared" si="5"/>
        <v/>
      </c>
      <c r="X92">
        <f t="shared" si="6"/>
        <v>0</v>
      </c>
    </row>
    <row r="93" s="34" customFormat="1" spans="1:24">
      <c r="A93" s="52"/>
      <c r="B93" s="52"/>
      <c r="C93" s="52"/>
      <c r="D93" s="53">
        <v>77</v>
      </c>
      <c r="E93" s="52" t="s">
        <v>57</v>
      </c>
      <c r="F93" s="53">
        <v>75</v>
      </c>
      <c r="G93" s="52" t="s">
        <v>42</v>
      </c>
      <c r="H93" s="53">
        <v>78</v>
      </c>
      <c r="I93" s="52" t="s">
        <v>67</v>
      </c>
      <c r="J93" s="52">
        <v>78</v>
      </c>
      <c r="K93" s="53" t="s">
        <v>57</v>
      </c>
      <c r="L93" s="53">
        <v>54</v>
      </c>
      <c r="M93" s="52" t="s">
        <v>65</v>
      </c>
      <c r="N93" s="53">
        <v>81</v>
      </c>
      <c r="O93" s="52" t="s">
        <v>67</v>
      </c>
      <c r="P93" s="52"/>
      <c r="Q93" s="52"/>
      <c r="R93" s="52"/>
      <c r="S93" s="52"/>
      <c r="T93" s="34" t="s">
        <v>469</v>
      </c>
      <c r="U93" s="39">
        <f>SUM(D93,F93,H93,J93,L93,N93)</f>
        <v>443</v>
      </c>
      <c r="V93">
        <f>U93-MIN(D93,F93,H93,J93,L93,N93)</f>
        <v>389</v>
      </c>
      <c r="W93">
        <f>IFERROR(V93/500*100,"")</f>
        <v>77.8</v>
      </c>
      <c r="X93" s="39">
        <f t="shared" si="6"/>
        <v>11</v>
      </c>
    </row>
    <row r="94" spans="1:24">
      <c r="A94" s="52">
        <v>16644531</v>
      </c>
      <c r="B94" s="52" t="s">
        <v>37</v>
      </c>
      <c r="C94" s="52" t="s">
        <v>252</v>
      </c>
      <c r="D94" s="53">
        <v>301</v>
      </c>
      <c r="E94" s="52" t="str">
        <f>VLOOKUP(D94,'SUBJECT CODE'!$B$1:$C$30,2,0)</f>
        <v>English Core</v>
      </c>
      <c r="F94" s="53">
        <v>124</v>
      </c>
      <c r="G94" s="52" t="str">
        <f>VLOOKUP(F94,'SUBJECT CODE'!$B$1:$C$30,2,0)</f>
        <v>NEPALI</v>
      </c>
      <c r="H94" s="53">
        <v>802</v>
      </c>
      <c r="I94" s="52" t="str">
        <f>VLOOKUP(H94,'SUBJECT CODE'!$B$1:$C$30,2,0)</f>
        <v>Information Technology (IT)</v>
      </c>
      <c r="J94" s="52">
        <v>803</v>
      </c>
      <c r="K94" s="52" t="str">
        <f>VLOOKUP(J94,'SUBJECT CODE'!$B$1:$C$30,2,0)</f>
        <v>WEB APP</v>
      </c>
      <c r="L94" s="53">
        <v>54</v>
      </c>
      <c r="M94" s="52" t="str">
        <f>VLOOKUP(L94,'SUBJECT CODE'!$B$1:$C$30,2,0)</f>
        <v>Business Studies</v>
      </c>
      <c r="N94" s="53">
        <v>48</v>
      </c>
      <c r="O94" s="52" t="str">
        <f>VLOOKUP(N94,'SUBJECT CODE'!$B$1:$C$30,2,0)</f>
        <v>Physical Education</v>
      </c>
      <c r="P94" s="52" t="s">
        <v>67</v>
      </c>
      <c r="Q94" s="52" t="s">
        <v>42</v>
      </c>
      <c r="R94" s="52" t="s">
        <v>42</v>
      </c>
      <c r="S94" s="52" t="s">
        <v>61</v>
      </c>
      <c r="U94">
        <f t="shared" si="3"/>
        <v>0</v>
      </c>
      <c r="V94" t="str">
        <f t="shared" si="4"/>
        <v/>
      </c>
      <c r="W94" t="str">
        <f t="shared" si="5"/>
        <v/>
      </c>
      <c r="X94">
        <f t="shared" si="6"/>
        <v>0</v>
      </c>
    </row>
    <row r="95" s="34" customFormat="1" spans="1:24">
      <c r="A95" s="52"/>
      <c r="B95" s="52"/>
      <c r="C95" s="52"/>
      <c r="D95" s="53">
        <v>69</v>
      </c>
      <c r="E95" s="52" t="s">
        <v>65</v>
      </c>
      <c r="F95" s="53">
        <v>66</v>
      </c>
      <c r="G95" s="52" t="s">
        <v>57</v>
      </c>
      <c r="H95" s="53">
        <v>72</v>
      </c>
      <c r="I95" s="52" t="s">
        <v>65</v>
      </c>
      <c r="J95" s="52">
        <v>65</v>
      </c>
      <c r="K95" s="53" t="s">
        <v>79</v>
      </c>
      <c r="L95" s="53">
        <v>44</v>
      </c>
      <c r="M95" s="52" t="s">
        <v>48</v>
      </c>
      <c r="N95" s="53">
        <v>76</v>
      </c>
      <c r="O95" s="52" t="s">
        <v>57</v>
      </c>
      <c r="P95" s="52"/>
      <c r="Q95" s="52"/>
      <c r="R95" s="52"/>
      <c r="S95" s="52"/>
      <c r="T95" s="34" t="s">
        <v>469</v>
      </c>
      <c r="U95" s="39">
        <f>SUM(D95,F95,H95,J95,L95,N95)</f>
        <v>392</v>
      </c>
      <c r="V95">
        <f>U95-MIN(D95,F95,H95,J95,L95,N95)</f>
        <v>348</v>
      </c>
      <c r="W95">
        <f>IFERROR(V95/500*100,"")</f>
        <v>69.6</v>
      </c>
      <c r="X95" s="39">
        <f t="shared" si="6"/>
        <v>29</v>
      </c>
    </row>
    <row r="96" spans="1:24">
      <c r="A96" s="52">
        <v>16644532</v>
      </c>
      <c r="B96" s="52" t="s">
        <v>50</v>
      </c>
      <c r="C96" s="52" t="s">
        <v>255</v>
      </c>
      <c r="D96" s="53">
        <v>301</v>
      </c>
      <c r="E96" s="52" t="str">
        <f>VLOOKUP(D96,'SUBJECT CODE'!$B$1:$C$30,2,0)</f>
        <v>English Core</v>
      </c>
      <c r="F96" s="53">
        <v>124</v>
      </c>
      <c r="G96" s="52" t="str">
        <f>VLOOKUP(F96,'SUBJECT CODE'!$B$1:$C$30,2,0)</f>
        <v>NEPALI</v>
      </c>
      <c r="H96" s="53">
        <v>802</v>
      </c>
      <c r="I96" s="52" t="str">
        <f>VLOOKUP(H96,'SUBJECT CODE'!$B$1:$C$30,2,0)</f>
        <v>Information Technology (IT)</v>
      </c>
      <c r="J96" s="52">
        <v>803</v>
      </c>
      <c r="K96" s="52" t="str">
        <f>VLOOKUP(J96,'SUBJECT CODE'!$B$1:$C$30,2,0)</f>
        <v>WEB APP</v>
      </c>
      <c r="L96" s="53">
        <v>54</v>
      </c>
      <c r="M96" s="52" t="str">
        <f>VLOOKUP(L96,'SUBJECT CODE'!$B$1:$C$30,2,0)</f>
        <v>Business Studies</v>
      </c>
      <c r="N96" s="53">
        <v>48</v>
      </c>
      <c r="O96" s="52" t="str">
        <f>VLOOKUP(N96,'SUBJECT CODE'!$B$1:$C$30,2,0)</f>
        <v>Physical Education</v>
      </c>
      <c r="P96" s="52" t="s">
        <v>42</v>
      </c>
      <c r="Q96" s="52" t="s">
        <v>42</v>
      </c>
      <c r="R96" s="52" t="s">
        <v>67</v>
      </c>
      <c r="S96" s="52" t="s">
        <v>61</v>
      </c>
      <c r="U96">
        <f t="shared" ref="U96:U155" si="7">COUNTBLANK(D96:O96)</f>
        <v>0</v>
      </c>
      <c r="V96" t="str">
        <f t="shared" ref="V96:V155" si="8">IF(U96=1,SUM(N96,L96,K96,H96,F96,D96),"")</f>
        <v/>
      </c>
      <c r="W96" t="str">
        <f t="shared" ref="W96:W155" si="9">IFERROR(V96/600*100,"")</f>
        <v/>
      </c>
      <c r="X96">
        <f t="shared" ref="X96:X155" si="10">IFERROR(RANK(W96,$W$5:$W$215),0)</f>
        <v>0</v>
      </c>
    </row>
    <row r="97" s="34" customFormat="1" spans="1:24">
      <c r="A97" s="52"/>
      <c r="B97" s="52"/>
      <c r="C97" s="52"/>
      <c r="D97" s="53">
        <v>63</v>
      </c>
      <c r="E97" s="52" t="s">
        <v>79</v>
      </c>
      <c r="F97" s="53">
        <v>64</v>
      </c>
      <c r="G97" s="52" t="s">
        <v>57</v>
      </c>
      <c r="H97" s="53">
        <v>54</v>
      </c>
      <c r="I97" s="52" t="s">
        <v>48</v>
      </c>
      <c r="J97" s="52">
        <v>55</v>
      </c>
      <c r="K97" s="53" t="s">
        <v>48</v>
      </c>
      <c r="L97" s="53">
        <v>39</v>
      </c>
      <c r="M97" s="52" t="s">
        <v>48</v>
      </c>
      <c r="N97" s="53">
        <v>58</v>
      </c>
      <c r="O97" s="52" t="s">
        <v>48</v>
      </c>
      <c r="P97" s="52"/>
      <c r="Q97" s="52"/>
      <c r="R97" s="52"/>
      <c r="S97" s="52"/>
      <c r="T97" s="34" t="s">
        <v>469</v>
      </c>
      <c r="U97" s="39">
        <f>SUM(D97,F97,H97,J97,L97,N97)</f>
        <v>333</v>
      </c>
      <c r="V97">
        <f>U97-MIN(D97,F97,H97,J97,L97,N97)</f>
        <v>294</v>
      </c>
      <c r="W97">
        <f>IFERROR(V97/500*100,"")</f>
        <v>58.8</v>
      </c>
      <c r="X97" s="39">
        <f t="shared" si="10"/>
        <v>85</v>
      </c>
    </row>
    <row r="98" spans="1:24">
      <c r="A98" s="52">
        <v>16644533</v>
      </c>
      <c r="B98" s="52" t="s">
        <v>37</v>
      </c>
      <c r="C98" s="52" t="s">
        <v>259</v>
      </c>
      <c r="D98" s="53">
        <v>301</v>
      </c>
      <c r="E98" s="52" t="str">
        <f>VLOOKUP(D98,'SUBJECT CODE'!$B$1:$C$30,2,0)</f>
        <v>English Core</v>
      </c>
      <c r="F98" s="53">
        <v>124</v>
      </c>
      <c r="G98" s="52" t="str">
        <f>VLOOKUP(F98,'SUBJECT CODE'!$B$1:$C$30,2,0)</f>
        <v>NEPALI</v>
      </c>
      <c r="H98" s="53">
        <v>802</v>
      </c>
      <c r="I98" s="52" t="str">
        <f>VLOOKUP(H98,'SUBJECT CODE'!$B$1:$C$30,2,0)</f>
        <v>Information Technology (IT)</v>
      </c>
      <c r="J98" s="52">
        <v>803</v>
      </c>
      <c r="K98" s="52" t="str">
        <f>VLOOKUP(J98,'SUBJECT CODE'!$B$1:$C$30,2,0)</f>
        <v>WEB APP</v>
      </c>
      <c r="L98" s="53">
        <v>54</v>
      </c>
      <c r="M98" s="52" t="str">
        <f>VLOOKUP(L98,'SUBJECT CODE'!$B$1:$C$30,2,0)</f>
        <v>Business Studies</v>
      </c>
      <c r="N98" s="53">
        <v>48</v>
      </c>
      <c r="O98" s="52" t="str">
        <f>VLOOKUP(N98,'SUBJECT CODE'!$B$1:$C$30,2,0)</f>
        <v>Physical Education</v>
      </c>
      <c r="P98" s="52" t="s">
        <v>67</v>
      </c>
      <c r="Q98" s="52" t="s">
        <v>42</v>
      </c>
      <c r="R98" s="52" t="s">
        <v>67</v>
      </c>
      <c r="S98" s="52" t="s">
        <v>61</v>
      </c>
      <c r="U98">
        <f t="shared" si="7"/>
        <v>0</v>
      </c>
      <c r="V98" t="str">
        <f t="shared" si="8"/>
        <v/>
      </c>
      <c r="W98" t="str">
        <f t="shared" si="9"/>
        <v/>
      </c>
      <c r="X98">
        <f t="shared" si="10"/>
        <v>0</v>
      </c>
    </row>
    <row r="99" s="34" customFormat="1" spans="1:24">
      <c r="A99" s="52"/>
      <c r="B99" s="52"/>
      <c r="C99" s="52"/>
      <c r="D99" s="53">
        <v>63</v>
      </c>
      <c r="E99" s="52" t="s">
        <v>79</v>
      </c>
      <c r="F99" s="53">
        <v>47</v>
      </c>
      <c r="G99" s="52" t="s">
        <v>48</v>
      </c>
      <c r="H99" s="53">
        <v>63</v>
      </c>
      <c r="I99" s="52" t="s">
        <v>79</v>
      </c>
      <c r="J99" s="52">
        <v>58</v>
      </c>
      <c r="K99" s="53" t="s">
        <v>48</v>
      </c>
      <c r="L99" s="53">
        <v>46</v>
      </c>
      <c r="M99" s="52" t="s">
        <v>48</v>
      </c>
      <c r="N99" s="53">
        <v>52</v>
      </c>
      <c r="O99" s="52" t="s">
        <v>48</v>
      </c>
      <c r="P99" s="52"/>
      <c r="Q99" s="52"/>
      <c r="R99" s="52"/>
      <c r="S99" s="52"/>
      <c r="T99" s="34" t="s">
        <v>469</v>
      </c>
      <c r="U99" s="39">
        <f>SUM(D99,F99,H99,J99,L99,N99)</f>
        <v>329</v>
      </c>
      <c r="V99">
        <f>U99-MIN(D99,F99,H99,J99,L99,N99)</f>
        <v>283</v>
      </c>
      <c r="W99">
        <f>IFERROR(V99/500*100,"")</f>
        <v>56.6</v>
      </c>
      <c r="X99" s="39">
        <f t="shared" si="10"/>
        <v>95</v>
      </c>
    </row>
    <row r="100" spans="1:24">
      <c r="A100" s="52">
        <v>16644534</v>
      </c>
      <c r="B100" s="52" t="s">
        <v>37</v>
      </c>
      <c r="C100" s="52" t="s">
        <v>263</v>
      </c>
      <c r="D100" s="53">
        <v>301</v>
      </c>
      <c r="E100" s="52" t="str">
        <f>VLOOKUP(D100,'SUBJECT CODE'!$B$1:$C$30,2,0)</f>
        <v>English Core</v>
      </c>
      <c r="F100" s="53">
        <v>124</v>
      </c>
      <c r="G100" s="52" t="str">
        <f>VLOOKUP(F100,'SUBJECT CODE'!$B$1:$C$30,2,0)</f>
        <v>NEPALI</v>
      </c>
      <c r="H100" s="53">
        <v>802</v>
      </c>
      <c r="I100" s="52" t="str">
        <f>VLOOKUP(H100,'SUBJECT CODE'!$B$1:$C$30,2,0)</f>
        <v>Information Technology (IT)</v>
      </c>
      <c r="J100" s="52">
        <v>803</v>
      </c>
      <c r="K100" s="52" t="str">
        <f>VLOOKUP(J100,'SUBJECT CODE'!$B$1:$C$30,2,0)</f>
        <v>WEB APP</v>
      </c>
      <c r="L100" s="53">
        <v>54</v>
      </c>
      <c r="M100" s="52" t="str">
        <f>VLOOKUP(L100,'SUBJECT CODE'!$B$1:$C$30,2,0)</f>
        <v>Business Studies</v>
      </c>
      <c r="N100" s="53">
        <v>48</v>
      </c>
      <c r="O100" s="52" t="str">
        <f>VLOOKUP(N100,'SUBJECT CODE'!$B$1:$C$30,2,0)</f>
        <v>Physical Education</v>
      </c>
      <c r="P100" s="52" t="s">
        <v>42</v>
      </c>
      <c r="Q100" s="52" t="s">
        <v>42</v>
      </c>
      <c r="R100" s="52" t="s">
        <v>42</v>
      </c>
      <c r="S100" s="52" t="s">
        <v>61</v>
      </c>
      <c r="U100">
        <f t="shared" si="7"/>
        <v>0</v>
      </c>
      <c r="V100" t="str">
        <f t="shared" si="8"/>
        <v/>
      </c>
      <c r="W100" t="str">
        <f t="shared" si="9"/>
        <v/>
      </c>
      <c r="X100">
        <f t="shared" si="10"/>
        <v>0</v>
      </c>
    </row>
    <row r="101" s="34" customFormat="1" spans="1:24">
      <c r="A101" s="52"/>
      <c r="B101" s="52"/>
      <c r="C101" s="52"/>
      <c r="D101" s="53">
        <v>68</v>
      </c>
      <c r="E101" s="52" t="s">
        <v>65</v>
      </c>
      <c r="F101" s="53">
        <v>61</v>
      </c>
      <c r="G101" s="52" t="s">
        <v>65</v>
      </c>
      <c r="H101" s="53">
        <v>79</v>
      </c>
      <c r="I101" s="52" t="s">
        <v>67</v>
      </c>
      <c r="J101" s="52">
        <v>69</v>
      </c>
      <c r="K101" s="53" t="s">
        <v>79</v>
      </c>
      <c r="L101" s="53">
        <v>46</v>
      </c>
      <c r="M101" s="52" t="s">
        <v>48</v>
      </c>
      <c r="N101" s="53">
        <v>67</v>
      </c>
      <c r="O101" s="52" t="s">
        <v>79</v>
      </c>
      <c r="P101" s="52"/>
      <c r="Q101" s="52"/>
      <c r="R101" s="52"/>
      <c r="S101" s="52"/>
      <c r="T101" s="34" t="s">
        <v>469</v>
      </c>
      <c r="U101" s="39">
        <f>SUM(D101,F101,H101,J101,L101,N101)</f>
        <v>390</v>
      </c>
      <c r="V101">
        <f>U101-MIN(D101,F101,H101,J101,L101,N101)</f>
        <v>344</v>
      </c>
      <c r="W101">
        <f>IFERROR(V101/500*100,"")</f>
        <v>68.8</v>
      </c>
      <c r="X101" s="39">
        <f t="shared" si="10"/>
        <v>38</v>
      </c>
    </row>
    <row r="102" spans="1:24">
      <c r="A102" s="52">
        <v>16644535</v>
      </c>
      <c r="B102" s="52" t="s">
        <v>37</v>
      </c>
      <c r="C102" s="52" t="s">
        <v>266</v>
      </c>
      <c r="D102" s="53">
        <v>301</v>
      </c>
      <c r="E102" s="52" t="str">
        <f>VLOOKUP(D102,'SUBJECT CODE'!$B$1:$C$30,2,0)</f>
        <v>English Core</v>
      </c>
      <c r="F102" s="53">
        <v>124</v>
      </c>
      <c r="G102" s="52" t="str">
        <f>VLOOKUP(F102,'SUBJECT CODE'!$B$1:$C$30,2,0)</f>
        <v>NEPALI</v>
      </c>
      <c r="H102" s="53">
        <v>802</v>
      </c>
      <c r="I102" s="52" t="str">
        <f>VLOOKUP(H102,'SUBJECT CODE'!$B$1:$C$30,2,0)</f>
        <v>Information Technology (IT)</v>
      </c>
      <c r="J102" s="52">
        <v>803</v>
      </c>
      <c r="K102" s="52" t="str">
        <f>VLOOKUP(J102,'SUBJECT CODE'!$B$1:$C$30,2,0)</f>
        <v>WEB APP</v>
      </c>
      <c r="L102" s="53">
        <v>48</v>
      </c>
      <c r="M102" s="52" t="str">
        <f>VLOOKUP(L102,'SUBJECT CODE'!$B$1:$C$30,2,0)</f>
        <v>Physical Education</v>
      </c>
      <c r="N102" s="53">
        <v>54</v>
      </c>
      <c r="O102" s="52" t="str">
        <f>VLOOKUP(N102,'SUBJECT CODE'!$B$1:$C$30,2,0)</f>
        <v>Business Studies</v>
      </c>
      <c r="P102" s="52" t="s">
        <v>42</v>
      </c>
      <c r="Q102" s="52" t="s">
        <v>67</v>
      </c>
      <c r="R102" s="52" t="s">
        <v>42</v>
      </c>
      <c r="S102" s="52" t="s">
        <v>61</v>
      </c>
      <c r="U102">
        <f t="shared" si="7"/>
        <v>0</v>
      </c>
      <c r="V102" t="str">
        <f t="shared" si="8"/>
        <v/>
      </c>
      <c r="W102" t="str">
        <f t="shared" si="9"/>
        <v/>
      </c>
      <c r="X102">
        <f t="shared" si="10"/>
        <v>0</v>
      </c>
    </row>
    <row r="103" s="34" customFormat="1" spans="1:24">
      <c r="A103" s="52"/>
      <c r="B103" s="52"/>
      <c r="C103" s="52"/>
      <c r="D103" s="53">
        <v>44</v>
      </c>
      <c r="E103" s="52" t="s">
        <v>48</v>
      </c>
      <c r="F103" s="53">
        <v>49</v>
      </c>
      <c r="G103" s="52" t="s">
        <v>48</v>
      </c>
      <c r="H103" s="53">
        <v>58</v>
      </c>
      <c r="I103" s="52" t="s">
        <v>48</v>
      </c>
      <c r="J103" s="52">
        <v>57</v>
      </c>
      <c r="K103" s="53" t="s">
        <v>48</v>
      </c>
      <c r="L103" s="53">
        <v>54</v>
      </c>
      <c r="M103" s="52" t="s">
        <v>48</v>
      </c>
      <c r="N103" s="53">
        <v>28</v>
      </c>
      <c r="O103" s="52" t="s">
        <v>46</v>
      </c>
      <c r="P103" s="52"/>
      <c r="Q103" s="52"/>
      <c r="R103" s="52"/>
      <c r="S103" s="52"/>
      <c r="T103" s="34" t="s">
        <v>469</v>
      </c>
      <c r="U103" s="39">
        <f>SUM(D103,F103,H103,J103,L103,N103)</f>
        <v>290</v>
      </c>
      <c r="V103">
        <f>U103-MIN(D103,F103,H103,J103,L103,N103)</f>
        <v>262</v>
      </c>
      <c r="W103">
        <f>IFERROR(V103/500*100,"")</f>
        <v>52.4</v>
      </c>
      <c r="X103" s="39">
        <f t="shared" si="10"/>
        <v>103</v>
      </c>
    </row>
    <row r="104" spans="1:24">
      <c r="A104" s="52">
        <v>16644536</v>
      </c>
      <c r="B104" s="52" t="s">
        <v>37</v>
      </c>
      <c r="C104" s="52" t="s">
        <v>269</v>
      </c>
      <c r="D104" s="53">
        <v>301</v>
      </c>
      <c r="E104" s="52" t="str">
        <f>VLOOKUP(D104,'SUBJECT CODE'!$B$1:$C$30,2,0)</f>
        <v>English Core</v>
      </c>
      <c r="F104" s="53">
        <v>124</v>
      </c>
      <c r="G104" s="52" t="str">
        <f>VLOOKUP(F104,'SUBJECT CODE'!$B$1:$C$30,2,0)</f>
        <v>NEPALI</v>
      </c>
      <c r="H104" s="53">
        <v>802</v>
      </c>
      <c r="I104" s="52" t="str">
        <f>VLOOKUP(H104,'SUBJECT CODE'!$B$1:$C$30,2,0)</f>
        <v>Information Technology (IT)</v>
      </c>
      <c r="J104" s="52">
        <v>803</v>
      </c>
      <c r="K104" s="52" t="str">
        <f>VLOOKUP(J104,'SUBJECT CODE'!$B$1:$C$30,2,0)</f>
        <v>WEB APP</v>
      </c>
      <c r="L104" s="53">
        <v>54</v>
      </c>
      <c r="M104" s="52" t="str">
        <f>VLOOKUP(L104,'SUBJECT CODE'!$B$1:$C$30,2,0)</f>
        <v>Business Studies</v>
      </c>
      <c r="N104" s="53">
        <v>48</v>
      </c>
      <c r="O104" s="52" t="str">
        <f>VLOOKUP(N104,'SUBJECT CODE'!$B$1:$C$30,2,0)</f>
        <v>Physical Education</v>
      </c>
      <c r="P104" s="52" t="s">
        <v>42</v>
      </c>
      <c r="Q104" s="52" t="s">
        <v>42</v>
      </c>
      <c r="R104" s="52" t="s">
        <v>42</v>
      </c>
      <c r="S104" s="52" t="s">
        <v>61</v>
      </c>
      <c r="U104">
        <f t="shared" si="7"/>
        <v>0</v>
      </c>
      <c r="V104" t="str">
        <f t="shared" si="8"/>
        <v/>
      </c>
      <c r="W104" t="str">
        <f t="shared" si="9"/>
        <v/>
      </c>
      <c r="X104">
        <f t="shared" si="10"/>
        <v>0</v>
      </c>
    </row>
    <row r="105" s="34" customFormat="1" spans="1:24">
      <c r="A105" s="52"/>
      <c r="B105" s="52"/>
      <c r="C105" s="52"/>
      <c r="D105" s="53">
        <v>64</v>
      </c>
      <c r="E105" s="52" t="s">
        <v>79</v>
      </c>
      <c r="F105" s="53">
        <v>62</v>
      </c>
      <c r="G105" s="52" t="s">
        <v>65</v>
      </c>
      <c r="H105" s="53">
        <v>67</v>
      </c>
      <c r="I105" s="52" t="s">
        <v>79</v>
      </c>
      <c r="J105" s="52">
        <v>71</v>
      </c>
      <c r="K105" s="53" t="s">
        <v>65</v>
      </c>
      <c r="L105" s="53">
        <v>42</v>
      </c>
      <c r="M105" s="52" t="s">
        <v>48</v>
      </c>
      <c r="N105" s="53">
        <v>65</v>
      </c>
      <c r="O105" s="52" t="s">
        <v>79</v>
      </c>
      <c r="P105" s="52"/>
      <c r="Q105" s="52"/>
      <c r="R105" s="52"/>
      <c r="S105" s="52"/>
      <c r="T105" s="34" t="s">
        <v>469</v>
      </c>
      <c r="U105" s="39">
        <f>SUM(D105,F105,H105,J105,L105,N105)</f>
        <v>371</v>
      </c>
      <c r="V105">
        <f>U105-MIN(D105,F105,H105,J105,L105,N105)</f>
        <v>329</v>
      </c>
      <c r="W105">
        <f>IFERROR(V105/500*100,"")</f>
        <v>65.8</v>
      </c>
      <c r="X105" s="39">
        <f t="shared" si="10"/>
        <v>49</v>
      </c>
    </row>
    <row r="106" spans="1:24">
      <c r="A106" s="52">
        <v>16644537</v>
      </c>
      <c r="B106" s="52" t="s">
        <v>37</v>
      </c>
      <c r="C106" s="52" t="s">
        <v>273</v>
      </c>
      <c r="D106" s="53">
        <v>301</v>
      </c>
      <c r="E106" s="52" t="str">
        <f>VLOOKUP(D106,'SUBJECT CODE'!$B$1:$C$30,2,0)</f>
        <v>English Core</v>
      </c>
      <c r="F106" s="53">
        <v>124</v>
      </c>
      <c r="G106" s="52" t="str">
        <f>VLOOKUP(F106,'SUBJECT CODE'!$B$1:$C$30,2,0)</f>
        <v>NEPALI</v>
      </c>
      <c r="H106" s="53">
        <v>802</v>
      </c>
      <c r="I106" s="52" t="str">
        <f>VLOOKUP(H106,'SUBJECT CODE'!$B$1:$C$30,2,0)</f>
        <v>Information Technology (IT)</v>
      </c>
      <c r="J106" s="52">
        <v>803</v>
      </c>
      <c r="K106" s="52" t="str">
        <f>VLOOKUP(J106,'SUBJECT CODE'!$B$1:$C$30,2,0)</f>
        <v>WEB APP</v>
      </c>
      <c r="L106" s="53">
        <v>54</v>
      </c>
      <c r="M106" s="52" t="str">
        <f>VLOOKUP(L106,'SUBJECT CODE'!$B$1:$C$30,2,0)</f>
        <v>Business Studies</v>
      </c>
      <c r="N106" s="53">
        <v>48</v>
      </c>
      <c r="O106" s="52" t="str">
        <f>VLOOKUP(N106,'SUBJECT CODE'!$B$1:$C$30,2,0)</f>
        <v>Physical Education</v>
      </c>
      <c r="P106" s="52" t="s">
        <v>67</v>
      </c>
      <c r="Q106" s="52" t="s">
        <v>67</v>
      </c>
      <c r="R106" s="52" t="s">
        <v>42</v>
      </c>
      <c r="S106" s="52" t="s">
        <v>61</v>
      </c>
      <c r="U106">
        <f t="shared" si="7"/>
        <v>0</v>
      </c>
      <c r="V106" t="str">
        <f t="shared" si="8"/>
        <v/>
      </c>
      <c r="W106" t="str">
        <f t="shared" si="9"/>
        <v/>
      </c>
      <c r="X106">
        <f t="shared" si="10"/>
        <v>0</v>
      </c>
    </row>
    <row r="107" s="34" customFormat="1" spans="1:24">
      <c r="A107" s="52"/>
      <c r="B107" s="52"/>
      <c r="C107" s="52"/>
      <c r="D107" s="53">
        <v>68</v>
      </c>
      <c r="E107" s="52" t="s">
        <v>65</v>
      </c>
      <c r="F107" s="53">
        <v>65</v>
      </c>
      <c r="G107" s="52" t="s">
        <v>57</v>
      </c>
      <c r="H107" s="53">
        <v>56</v>
      </c>
      <c r="I107" s="52" t="s">
        <v>48</v>
      </c>
      <c r="J107" s="52">
        <v>61</v>
      </c>
      <c r="K107" s="53" t="s">
        <v>48</v>
      </c>
      <c r="L107" s="53">
        <v>42</v>
      </c>
      <c r="M107" s="52" t="s">
        <v>48</v>
      </c>
      <c r="N107" s="53">
        <v>58</v>
      </c>
      <c r="O107" s="52" t="s">
        <v>48</v>
      </c>
      <c r="P107" s="52"/>
      <c r="Q107" s="52"/>
      <c r="R107" s="52"/>
      <c r="S107" s="52"/>
      <c r="T107" s="34" t="s">
        <v>469</v>
      </c>
      <c r="U107" s="39">
        <f>SUM(D107,F107,H107,J107,L107,N107)</f>
        <v>350</v>
      </c>
      <c r="V107">
        <f>U107-MIN(D107,F107,H107,J107,L107,N107)</f>
        <v>308</v>
      </c>
      <c r="W107">
        <f>IFERROR(V107/500*100,"")</f>
        <v>61.6</v>
      </c>
      <c r="X107" s="39">
        <f t="shared" si="10"/>
        <v>70</v>
      </c>
    </row>
    <row r="108" spans="1:24">
      <c r="A108" s="52">
        <v>16644538</v>
      </c>
      <c r="B108" s="52" t="s">
        <v>37</v>
      </c>
      <c r="C108" s="52" t="s">
        <v>276</v>
      </c>
      <c r="D108" s="53">
        <v>301</v>
      </c>
      <c r="E108" s="52" t="str">
        <f>VLOOKUP(D108,'SUBJECT CODE'!$B$1:$C$30,2,0)</f>
        <v>English Core</v>
      </c>
      <c r="F108" s="53">
        <v>302</v>
      </c>
      <c r="G108" s="52" t="str">
        <f>VLOOKUP(F108,'SUBJECT CODE'!$B$1:$C$30,2,0)</f>
        <v>HINDI</v>
      </c>
      <c r="H108" s="53">
        <v>802</v>
      </c>
      <c r="I108" s="52" t="str">
        <f>VLOOKUP(H108,'SUBJECT CODE'!$B$1:$C$30,2,0)</f>
        <v>Information Technology (IT)</v>
      </c>
      <c r="J108" s="52">
        <v>803</v>
      </c>
      <c r="K108" s="52" t="str">
        <f>VLOOKUP(J108,'SUBJECT CODE'!$B$1:$C$30,2,0)</f>
        <v>WEB APP</v>
      </c>
      <c r="L108" s="53">
        <v>48</v>
      </c>
      <c r="M108" s="52" t="str">
        <f>VLOOKUP(L108,'SUBJECT CODE'!$B$1:$C$30,2,0)</f>
        <v>Physical Education</v>
      </c>
      <c r="N108" s="53">
        <v>41</v>
      </c>
      <c r="O108" s="52" t="str">
        <f>VLOOKUP(N108,'SUBJECT CODE'!$B$1:$C$30,2,0)</f>
        <v>Mathematics</v>
      </c>
      <c r="P108" s="52" t="s">
        <v>42</v>
      </c>
      <c r="Q108" s="52" t="s">
        <v>67</v>
      </c>
      <c r="R108" s="52" t="s">
        <v>42</v>
      </c>
      <c r="S108" s="52" t="s">
        <v>61</v>
      </c>
      <c r="U108">
        <f t="shared" si="7"/>
        <v>0</v>
      </c>
      <c r="V108" t="str">
        <f t="shared" si="8"/>
        <v/>
      </c>
      <c r="W108" t="str">
        <f t="shared" si="9"/>
        <v/>
      </c>
      <c r="X108">
        <f t="shared" si="10"/>
        <v>0</v>
      </c>
    </row>
    <row r="109" s="34" customFormat="1" spans="1:24">
      <c r="A109" s="52"/>
      <c r="B109" s="52"/>
      <c r="C109" s="52"/>
      <c r="D109" s="53">
        <v>67</v>
      </c>
      <c r="E109" s="52" t="s">
        <v>65</v>
      </c>
      <c r="F109" s="53">
        <v>48</v>
      </c>
      <c r="G109" s="52" t="s">
        <v>48</v>
      </c>
      <c r="H109" s="53">
        <v>62</v>
      </c>
      <c r="I109" s="52" t="s">
        <v>79</v>
      </c>
      <c r="J109" s="52">
        <v>61</v>
      </c>
      <c r="K109" s="53" t="s">
        <v>48</v>
      </c>
      <c r="L109" s="53">
        <v>62</v>
      </c>
      <c r="M109" s="52" t="s">
        <v>79</v>
      </c>
      <c r="N109" s="53">
        <v>31</v>
      </c>
      <c r="O109" s="52" t="s">
        <v>46</v>
      </c>
      <c r="P109" s="52"/>
      <c r="Q109" s="52"/>
      <c r="R109" s="52"/>
      <c r="S109" s="52"/>
      <c r="T109" s="34" t="s">
        <v>469</v>
      </c>
      <c r="U109" s="39">
        <f>SUM(D109,F109,H109,J109,L109,N109)</f>
        <v>331</v>
      </c>
      <c r="V109">
        <f>U109-MIN(D109,F109,H109,J109,L109,N109)</f>
        <v>300</v>
      </c>
      <c r="W109">
        <f>IFERROR(V109/500*100,"")</f>
        <v>60</v>
      </c>
      <c r="X109" s="39">
        <f t="shared" si="10"/>
        <v>78</v>
      </c>
    </row>
    <row r="110" spans="1:24">
      <c r="A110" s="52">
        <v>16644539</v>
      </c>
      <c r="B110" s="52" t="s">
        <v>37</v>
      </c>
      <c r="C110" s="52" t="s">
        <v>280</v>
      </c>
      <c r="D110" s="53">
        <v>301</v>
      </c>
      <c r="E110" s="52" t="str">
        <f>VLOOKUP(D110,'SUBJECT CODE'!$B$1:$C$30,2,0)</f>
        <v>English Core</v>
      </c>
      <c r="F110" s="53">
        <v>124</v>
      </c>
      <c r="G110" s="52" t="str">
        <f>VLOOKUP(F110,'SUBJECT CODE'!$B$1:$C$30,2,0)</f>
        <v>NEPALI</v>
      </c>
      <c r="H110" s="53">
        <v>802</v>
      </c>
      <c r="I110" s="52" t="str">
        <f>VLOOKUP(H110,'SUBJECT CODE'!$B$1:$C$30,2,0)</f>
        <v>Information Technology (IT)</v>
      </c>
      <c r="J110" s="52">
        <v>803</v>
      </c>
      <c r="K110" s="52" t="str">
        <f>VLOOKUP(J110,'SUBJECT CODE'!$B$1:$C$30,2,0)</f>
        <v>WEB APP</v>
      </c>
      <c r="L110" s="53">
        <v>54</v>
      </c>
      <c r="M110" s="52" t="str">
        <f>VLOOKUP(L110,'SUBJECT CODE'!$B$1:$C$30,2,0)</f>
        <v>Business Studies</v>
      </c>
      <c r="N110" s="53">
        <v>48</v>
      </c>
      <c r="O110" s="52" t="str">
        <f>VLOOKUP(N110,'SUBJECT CODE'!$B$1:$C$30,2,0)</f>
        <v>Physical Education</v>
      </c>
      <c r="P110" s="52" t="s">
        <v>67</v>
      </c>
      <c r="Q110" s="52" t="s">
        <v>42</v>
      </c>
      <c r="R110" s="52" t="s">
        <v>67</v>
      </c>
      <c r="S110" s="52" t="s">
        <v>61</v>
      </c>
      <c r="U110">
        <f t="shared" si="7"/>
        <v>0</v>
      </c>
      <c r="V110" t="str">
        <f t="shared" si="8"/>
        <v/>
      </c>
      <c r="W110" t="str">
        <f t="shared" si="9"/>
        <v/>
      </c>
      <c r="X110">
        <f t="shared" si="10"/>
        <v>0</v>
      </c>
    </row>
    <row r="111" s="34" customFormat="1" spans="1:24">
      <c r="A111" s="52"/>
      <c r="B111" s="52"/>
      <c r="C111" s="52"/>
      <c r="D111" s="53">
        <v>73</v>
      </c>
      <c r="E111" s="52" t="s">
        <v>65</v>
      </c>
      <c r="F111" s="53">
        <v>61</v>
      </c>
      <c r="G111" s="52" t="s">
        <v>65</v>
      </c>
      <c r="H111" s="53">
        <v>66</v>
      </c>
      <c r="I111" s="52" t="s">
        <v>79</v>
      </c>
      <c r="J111" s="52">
        <v>72</v>
      </c>
      <c r="K111" s="53" t="s">
        <v>65</v>
      </c>
      <c r="L111" s="53">
        <v>49</v>
      </c>
      <c r="M111" s="52" t="s">
        <v>79</v>
      </c>
      <c r="N111" s="53">
        <v>55</v>
      </c>
      <c r="O111" s="52" t="s">
        <v>48</v>
      </c>
      <c r="P111" s="52"/>
      <c r="Q111" s="52"/>
      <c r="R111" s="52"/>
      <c r="S111" s="52"/>
      <c r="T111" s="34" t="s">
        <v>469</v>
      </c>
      <c r="U111" s="39">
        <f>SUM(D111,F111,H111,J111,L111,N111)</f>
        <v>376</v>
      </c>
      <c r="V111">
        <f>U111-MIN(D111,F111,H111,J111,L111,N111)</f>
        <v>327</v>
      </c>
      <c r="W111">
        <f>IFERROR(V111/500*100,"")</f>
        <v>65.4</v>
      </c>
      <c r="X111" s="39">
        <f t="shared" si="10"/>
        <v>51</v>
      </c>
    </row>
    <row r="112" spans="1:24">
      <c r="A112" s="52">
        <v>16644540</v>
      </c>
      <c r="B112" s="52" t="s">
        <v>50</v>
      </c>
      <c r="C112" s="52" t="s">
        <v>283</v>
      </c>
      <c r="D112" s="53">
        <v>301</v>
      </c>
      <c r="E112" s="52" t="str">
        <f>VLOOKUP(D112,'SUBJECT CODE'!$B$1:$C$30,2,0)</f>
        <v>English Core</v>
      </c>
      <c r="F112" s="53">
        <v>124</v>
      </c>
      <c r="G112" s="52" t="str">
        <f>VLOOKUP(F112,'SUBJECT CODE'!$B$1:$C$30,2,0)</f>
        <v>NEPALI</v>
      </c>
      <c r="H112" s="53">
        <v>802</v>
      </c>
      <c r="I112" s="52" t="str">
        <f>VLOOKUP(H112,'SUBJECT CODE'!$B$1:$C$30,2,0)</f>
        <v>Information Technology (IT)</v>
      </c>
      <c r="J112" s="52">
        <v>803</v>
      </c>
      <c r="K112" s="52" t="str">
        <f>VLOOKUP(J112,'SUBJECT CODE'!$B$1:$C$30,2,0)</f>
        <v>WEB APP</v>
      </c>
      <c r="L112" s="53">
        <v>54</v>
      </c>
      <c r="M112" s="52" t="str">
        <f>VLOOKUP(L112,'SUBJECT CODE'!$B$1:$C$30,2,0)</f>
        <v>Business Studies</v>
      </c>
      <c r="N112" s="53">
        <v>48</v>
      </c>
      <c r="O112" s="52" t="str">
        <f>VLOOKUP(N112,'SUBJECT CODE'!$B$1:$C$30,2,0)</f>
        <v>Physical Education</v>
      </c>
      <c r="P112" s="52" t="s">
        <v>42</v>
      </c>
      <c r="Q112" s="52" t="s">
        <v>67</v>
      </c>
      <c r="R112" s="52" t="s">
        <v>42</v>
      </c>
      <c r="S112" s="52" t="s">
        <v>61</v>
      </c>
      <c r="U112">
        <f t="shared" si="7"/>
        <v>0</v>
      </c>
      <c r="V112" t="str">
        <f t="shared" si="8"/>
        <v/>
      </c>
      <c r="W112" t="str">
        <f t="shared" si="9"/>
        <v/>
      </c>
      <c r="X112">
        <f t="shared" si="10"/>
        <v>0</v>
      </c>
    </row>
    <row r="113" s="34" customFormat="1" spans="1:24">
      <c r="A113" s="52"/>
      <c r="B113" s="52"/>
      <c r="C113" s="52"/>
      <c r="D113" s="53">
        <v>84</v>
      </c>
      <c r="E113" s="52" t="s">
        <v>42</v>
      </c>
      <c r="F113" s="53">
        <v>62</v>
      </c>
      <c r="G113" s="52" t="s">
        <v>65</v>
      </c>
      <c r="H113" s="53">
        <v>71</v>
      </c>
      <c r="I113" s="52" t="s">
        <v>65</v>
      </c>
      <c r="J113" s="52">
        <v>64</v>
      </c>
      <c r="K113" s="53" t="s">
        <v>48</v>
      </c>
      <c r="L113" s="53">
        <v>49</v>
      </c>
      <c r="M113" s="52" t="s">
        <v>79</v>
      </c>
      <c r="N113" s="53">
        <v>64</v>
      </c>
      <c r="O113" s="52" t="s">
        <v>79</v>
      </c>
      <c r="P113" s="52"/>
      <c r="Q113" s="52"/>
      <c r="R113" s="52"/>
      <c r="S113" s="52"/>
      <c r="T113" s="34" t="s">
        <v>469</v>
      </c>
      <c r="U113" s="39">
        <f>SUM(D113,F113,H113,J113,L113,N113)</f>
        <v>394</v>
      </c>
      <c r="V113">
        <f>U113-MIN(D113,F113,H113,J113,L113,N113)</f>
        <v>345</v>
      </c>
      <c r="W113">
        <f>IFERROR(V113/500*100,"")</f>
        <v>69</v>
      </c>
      <c r="X113" s="39">
        <f t="shared" si="10"/>
        <v>34</v>
      </c>
    </row>
    <row r="114" spans="1:24">
      <c r="A114" s="52">
        <v>16644541</v>
      </c>
      <c r="B114" s="52" t="s">
        <v>37</v>
      </c>
      <c r="C114" s="52" t="s">
        <v>285</v>
      </c>
      <c r="D114" s="53">
        <v>301</v>
      </c>
      <c r="E114" s="52" t="str">
        <f>VLOOKUP(D114,'SUBJECT CODE'!$B$1:$C$30,2,0)</f>
        <v>English Core</v>
      </c>
      <c r="F114" s="53">
        <v>124</v>
      </c>
      <c r="G114" s="52" t="str">
        <f>VLOOKUP(F114,'SUBJECT CODE'!$B$1:$C$30,2,0)</f>
        <v>NEPALI</v>
      </c>
      <c r="H114" s="53">
        <v>802</v>
      </c>
      <c r="I114" s="52" t="str">
        <f>VLOOKUP(H114,'SUBJECT CODE'!$B$1:$C$30,2,0)</f>
        <v>Information Technology (IT)</v>
      </c>
      <c r="J114" s="52">
        <v>803</v>
      </c>
      <c r="K114" s="52" t="str">
        <f>VLOOKUP(J114,'SUBJECT CODE'!$B$1:$C$30,2,0)</f>
        <v>WEB APP</v>
      </c>
      <c r="L114" s="53">
        <v>54</v>
      </c>
      <c r="M114" s="52" t="str">
        <f>VLOOKUP(L114,'SUBJECT CODE'!$B$1:$C$30,2,0)</f>
        <v>Business Studies</v>
      </c>
      <c r="N114" s="53">
        <v>48</v>
      </c>
      <c r="O114" s="52" t="str">
        <f>VLOOKUP(N114,'SUBJECT CODE'!$B$1:$C$30,2,0)</f>
        <v>Physical Education</v>
      </c>
      <c r="P114" s="52" t="s">
        <v>42</v>
      </c>
      <c r="Q114" s="52" t="s">
        <v>67</v>
      </c>
      <c r="R114" s="52" t="s">
        <v>42</v>
      </c>
      <c r="S114" s="52" t="s">
        <v>61</v>
      </c>
      <c r="U114">
        <f t="shared" si="7"/>
        <v>0</v>
      </c>
      <c r="V114" t="str">
        <f t="shared" si="8"/>
        <v/>
      </c>
      <c r="W114" t="str">
        <f t="shared" si="9"/>
        <v/>
      </c>
      <c r="X114">
        <f t="shared" si="10"/>
        <v>0</v>
      </c>
    </row>
    <row r="115" s="34" customFormat="1" spans="1:24">
      <c r="A115" s="52"/>
      <c r="B115" s="52"/>
      <c r="C115" s="52"/>
      <c r="D115" s="53">
        <v>76</v>
      </c>
      <c r="E115" s="52" t="s">
        <v>57</v>
      </c>
      <c r="F115" s="53">
        <v>62</v>
      </c>
      <c r="G115" s="52" t="s">
        <v>65</v>
      </c>
      <c r="H115" s="53">
        <v>77</v>
      </c>
      <c r="I115" s="52" t="s">
        <v>67</v>
      </c>
      <c r="J115" s="52">
        <v>70</v>
      </c>
      <c r="K115" s="53" t="s">
        <v>79</v>
      </c>
      <c r="L115" s="53">
        <v>47</v>
      </c>
      <c r="M115" s="52" t="s">
        <v>48</v>
      </c>
      <c r="N115" s="53">
        <v>75</v>
      </c>
      <c r="O115" s="52" t="s">
        <v>57</v>
      </c>
      <c r="P115" s="52"/>
      <c r="Q115" s="52"/>
      <c r="R115" s="52"/>
      <c r="S115" s="52"/>
      <c r="T115" s="34" t="s">
        <v>469</v>
      </c>
      <c r="U115" s="39">
        <f>SUM(D115,F115,H115,J115,L115,N115)</f>
        <v>407</v>
      </c>
      <c r="V115">
        <f>U115-MIN(D115,F115,H115,J115,L115,N115)</f>
        <v>360</v>
      </c>
      <c r="W115">
        <f>IFERROR(V115/500*100,"")</f>
        <v>72</v>
      </c>
      <c r="X115" s="39">
        <f t="shared" si="10"/>
        <v>20</v>
      </c>
    </row>
    <row r="116" spans="1:24">
      <c r="A116" s="52">
        <v>16644542</v>
      </c>
      <c r="B116" s="52" t="s">
        <v>37</v>
      </c>
      <c r="C116" s="52" t="s">
        <v>289</v>
      </c>
      <c r="D116" s="53">
        <v>301</v>
      </c>
      <c r="E116" s="52" t="str">
        <f>VLOOKUP(D116,'SUBJECT CODE'!$B$1:$C$30,2,0)</f>
        <v>English Core</v>
      </c>
      <c r="F116" s="53">
        <v>124</v>
      </c>
      <c r="G116" s="52" t="str">
        <f>VLOOKUP(F116,'SUBJECT CODE'!$B$1:$C$30,2,0)</f>
        <v>NEPALI</v>
      </c>
      <c r="H116" s="53">
        <v>802</v>
      </c>
      <c r="I116" s="52" t="str">
        <f>VLOOKUP(H116,'SUBJECT CODE'!$B$1:$C$30,2,0)</f>
        <v>Information Technology (IT)</v>
      </c>
      <c r="J116" s="52">
        <v>803</v>
      </c>
      <c r="K116" s="52" t="str">
        <f>VLOOKUP(J116,'SUBJECT CODE'!$B$1:$C$30,2,0)</f>
        <v>WEB APP</v>
      </c>
      <c r="L116" s="53">
        <v>54</v>
      </c>
      <c r="M116" s="52" t="str">
        <f>VLOOKUP(L116,'SUBJECT CODE'!$B$1:$C$30,2,0)</f>
        <v>Business Studies</v>
      </c>
      <c r="N116" s="53">
        <v>48</v>
      </c>
      <c r="O116" s="52" t="str">
        <f>VLOOKUP(N116,'SUBJECT CODE'!$B$1:$C$30,2,0)</f>
        <v>Physical Education</v>
      </c>
      <c r="P116" s="52" t="s">
        <v>67</v>
      </c>
      <c r="Q116" s="52" t="s">
        <v>67</v>
      </c>
      <c r="R116" s="52" t="s">
        <v>42</v>
      </c>
      <c r="S116" s="52" t="s">
        <v>61</v>
      </c>
      <c r="U116">
        <f t="shared" si="7"/>
        <v>0</v>
      </c>
      <c r="V116" t="str">
        <f t="shared" si="8"/>
        <v/>
      </c>
      <c r="W116" t="str">
        <f t="shared" si="9"/>
        <v/>
      </c>
      <c r="X116">
        <f t="shared" si="10"/>
        <v>0</v>
      </c>
    </row>
    <row r="117" s="34" customFormat="1" spans="1:24">
      <c r="A117" s="52"/>
      <c r="B117" s="52"/>
      <c r="C117" s="52"/>
      <c r="D117" s="53">
        <v>68</v>
      </c>
      <c r="E117" s="52" t="s">
        <v>65</v>
      </c>
      <c r="F117" s="53">
        <v>70</v>
      </c>
      <c r="G117" s="52" t="s">
        <v>67</v>
      </c>
      <c r="H117" s="53">
        <v>69</v>
      </c>
      <c r="I117" s="52" t="s">
        <v>65</v>
      </c>
      <c r="J117" s="52">
        <v>76</v>
      </c>
      <c r="K117" s="53" t="s">
        <v>57</v>
      </c>
      <c r="L117" s="53">
        <v>50</v>
      </c>
      <c r="M117" s="52" t="s">
        <v>79</v>
      </c>
      <c r="N117" s="53">
        <v>61</v>
      </c>
      <c r="O117" s="52" t="s">
        <v>79</v>
      </c>
      <c r="P117" s="52"/>
      <c r="Q117" s="52"/>
      <c r="R117" s="52"/>
      <c r="S117" s="52"/>
      <c r="T117" s="34" t="s">
        <v>469</v>
      </c>
      <c r="U117" s="39">
        <f>SUM(D117,F117,H117,J117,L117,N117)</f>
        <v>394</v>
      </c>
      <c r="V117">
        <f>U117-MIN(D117,F117,H117,J117,L117,N117)</f>
        <v>344</v>
      </c>
      <c r="W117">
        <f>IFERROR(V117/500*100,"")</f>
        <v>68.8</v>
      </c>
      <c r="X117" s="39">
        <f t="shared" si="10"/>
        <v>38</v>
      </c>
    </row>
    <row r="118" spans="1:24">
      <c r="A118" s="54">
        <v>16644543</v>
      </c>
      <c r="B118" s="54" t="s">
        <v>37</v>
      </c>
      <c r="C118" s="54" t="s">
        <v>292</v>
      </c>
      <c r="D118" s="55">
        <v>301</v>
      </c>
      <c r="E118" s="54" t="str">
        <f>VLOOKUP(D118,'SUBJECT CODE'!$B$1:$C$30,2,0)</f>
        <v>English Core</v>
      </c>
      <c r="F118" s="55">
        <v>126</v>
      </c>
      <c r="G118" s="54" t="str">
        <f>VLOOKUP(F118,'SUBJECT CODE'!$B$1:$C$30,2,0)</f>
        <v>LEPCHA</v>
      </c>
      <c r="H118" s="55">
        <v>27</v>
      </c>
      <c r="I118" s="54" t="str">
        <f>VLOOKUP(H118,'SUBJECT CODE'!$B$1:$C$30,2,0)</f>
        <v>History</v>
      </c>
      <c r="J118" s="54">
        <v>28</v>
      </c>
      <c r="K118" s="54" t="str">
        <f>VLOOKUP(J118,'SUBJECT CODE'!$B$1:$C$30,2,0)</f>
        <v>Political Science</v>
      </c>
      <c r="L118" s="55">
        <v>29</v>
      </c>
      <c r="M118" s="54" t="str">
        <f>VLOOKUP(L118,'SUBJECT CODE'!$B$1:$C$30,2,0)</f>
        <v>Geography</v>
      </c>
      <c r="N118" s="55">
        <v>39</v>
      </c>
      <c r="O118" s="54" t="str">
        <f>VLOOKUP(N118,'SUBJECT CODE'!$B$1:$C$30,2,0)</f>
        <v>Sociology</v>
      </c>
      <c r="P118" s="54" t="s">
        <v>42</v>
      </c>
      <c r="Q118" s="54" t="s">
        <v>67</v>
      </c>
      <c r="R118" s="54" t="s">
        <v>42</v>
      </c>
      <c r="S118" s="54" t="s">
        <v>61</v>
      </c>
      <c r="U118">
        <f t="shared" si="7"/>
        <v>0</v>
      </c>
      <c r="V118" t="str">
        <f t="shared" si="8"/>
        <v/>
      </c>
      <c r="W118" t="str">
        <f t="shared" si="9"/>
        <v/>
      </c>
      <c r="X118">
        <f t="shared" si="10"/>
        <v>0</v>
      </c>
    </row>
    <row r="119" s="34" customFormat="1" spans="1:24">
      <c r="A119" s="54"/>
      <c r="B119" s="54"/>
      <c r="C119" s="54"/>
      <c r="D119" s="55">
        <v>55</v>
      </c>
      <c r="E119" s="54" t="s">
        <v>48</v>
      </c>
      <c r="F119" s="55">
        <v>82</v>
      </c>
      <c r="G119" s="54" t="s">
        <v>57</v>
      </c>
      <c r="H119" s="55">
        <v>60</v>
      </c>
      <c r="I119" s="54" t="s">
        <v>57</v>
      </c>
      <c r="J119" s="54">
        <v>42</v>
      </c>
      <c r="K119" s="55" t="s">
        <v>48</v>
      </c>
      <c r="L119" s="55">
        <v>65</v>
      </c>
      <c r="M119" s="54" t="s">
        <v>57</v>
      </c>
      <c r="N119" s="55">
        <v>47</v>
      </c>
      <c r="O119" s="54" t="s">
        <v>48</v>
      </c>
      <c r="P119" s="54"/>
      <c r="Q119" s="54"/>
      <c r="R119" s="54"/>
      <c r="S119" s="54"/>
      <c r="T119" s="34" t="s">
        <v>470</v>
      </c>
      <c r="U119" s="39">
        <f>SUM(D119,F119,H119,J119,L119,N119)</f>
        <v>351</v>
      </c>
      <c r="V119">
        <f>U119-MIN(D119,F119,H119,J119,L119,N119)</f>
        <v>309</v>
      </c>
      <c r="W119">
        <f>IFERROR(V119/500*100,"")</f>
        <v>61.8</v>
      </c>
      <c r="X119" s="39">
        <f t="shared" si="10"/>
        <v>69</v>
      </c>
    </row>
    <row r="120" spans="1:24">
      <c r="A120" s="54">
        <v>16644544</v>
      </c>
      <c r="B120" s="54" t="s">
        <v>37</v>
      </c>
      <c r="C120" s="54" t="s">
        <v>296</v>
      </c>
      <c r="D120" s="55">
        <v>301</v>
      </c>
      <c r="E120" s="54" t="str">
        <f>VLOOKUP(D120,'SUBJECT CODE'!$B$1:$C$30,2,0)</f>
        <v>English Core</v>
      </c>
      <c r="F120" s="55">
        <v>124</v>
      </c>
      <c r="G120" s="54" t="str">
        <f>VLOOKUP(F120,'SUBJECT CODE'!$B$1:$C$30,2,0)</f>
        <v>NEPALI</v>
      </c>
      <c r="H120" s="55">
        <v>27</v>
      </c>
      <c r="I120" s="54" t="str">
        <f>VLOOKUP(H120,'SUBJECT CODE'!$B$1:$C$30,2,0)</f>
        <v>History</v>
      </c>
      <c r="J120" s="54">
        <v>28</v>
      </c>
      <c r="K120" s="54" t="str">
        <f>VLOOKUP(J120,'SUBJECT CODE'!$B$1:$C$30,2,0)</f>
        <v>Political Science</v>
      </c>
      <c r="L120" s="55">
        <v>29</v>
      </c>
      <c r="M120" s="54" t="str">
        <f>VLOOKUP(L120,'SUBJECT CODE'!$B$1:$C$30,2,0)</f>
        <v>Geography</v>
      </c>
      <c r="N120" s="55">
        <v>39</v>
      </c>
      <c r="O120" s="54" t="str">
        <f>VLOOKUP(N120,'SUBJECT CODE'!$B$1:$C$30,2,0)</f>
        <v>Sociology</v>
      </c>
      <c r="P120" s="54" t="s">
        <v>67</v>
      </c>
      <c r="Q120" s="54" t="s">
        <v>42</v>
      </c>
      <c r="R120" s="54" t="s">
        <v>42</v>
      </c>
      <c r="S120" s="54" t="s">
        <v>61</v>
      </c>
      <c r="U120">
        <f t="shared" si="7"/>
        <v>0</v>
      </c>
      <c r="V120" t="str">
        <f t="shared" si="8"/>
        <v/>
      </c>
      <c r="W120" t="str">
        <f t="shared" si="9"/>
        <v/>
      </c>
      <c r="X120">
        <f t="shared" si="10"/>
        <v>0</v>
      </c>
    </row>
    <row r="121" s="34" customFormat="1" spans="1:24">
      <c r="A121" s="54"/>
      <c r="B121" s="54"/>
      <c r="C121" s="54"/>
      <c r="D121" s="55">
        <v>70</v>
      </c>
      <c r="E121" s="54" t="s">
        <v>65</v>
      </c>
      <c r="F121" s="55">
        <v>66</v>
      </c>
      <c r="G121" s="54" t="s">
        <v>57</v>
      </c>
      <c r="H121" s="55">
        <v>58</v>
      </c>
      <c r="I121" s="54" t="s">
        <v>65</v>
      </c>
      <c r="J121" s="54">
        <v>57</v>
      </c>
      <c r="K121" s="55" t="s">
        <v>65</v>
      </c>
      <c r="L121" s="55">
        <v>69</v>
      </c>
      <c r="M121" s="54" t="s">
        <v>57</v>
      </c>
      <c r="N121" s="55">
        <v>62</v>
      </c>
      <c r="O121" s="54" t="s">
        <v>57</v>
      </c>
      <c r="P121" s="54"/>
      <c r="Q121" s="54"/>
      <c r="R121" s="54"/>
      <c r="S121" s="54"/>
      <c r="T121" s="34" t="s">
        <v>470</v>
      </c>
      <c r="U121" s="39">
        <f>SUM(D121,F121,H121,J121,L121,N121)</f>
        <v>382</v>
      </c>
      <c r="V121">
        <f>U121-MIN(D121,F121,H121,J121,L121,N121)</f>
        <v>325</v>
      </c>
      <c r="W121">
        <f>IFERROR(V121/500*100,"")</f>
        <v>65</v>
      </c>
      <c r="X121" s="39">
        <f t="shared" si="10"/>
        <v>53</v>
      </c>
    </row>
    <row r="122" spans="1:24">
      <c r="A122" s="54">
        <v>16644545</v>
      </c>
      <c r="B122" s="54" t="s">
        <v>50</v>
      </c>
      <c r="C122" s="54" t="s">
        <v>300</v>
      </c>
      <c r="D122" s="55">
        <v>301</v>
      </c>
      <c r="E122" s="54" t="str">
        <f>VLOOKUP(D122,'SUBJECT CODE'!$B$1:$C$30,2,0)</f>
        <v>English Core</v>
      </c>
      <c r="F122" s="55">
        <v>124</v>
      </c>
      <c r="G122" s="54" t="str">
        <f>VLOOKUP(F122,'SUBJECT CODE'!$B$1:$C$30,2,0)</f>
        <v>NEPALI</v>
      </c>
      <c r="H122" s="55">
        <v>27</v>
      </c>
      <c r="I122" s="54" t="str">
        <f>VLOOKUP(H122,'SUBJECT CODE'!$B$1:$C$30,2,0)</f>
        <v>History</v>
      </c>
      <c r="J122" s="54">
        <v>28</v>
      </c>
      <c r="K122" s="54" t="str">
        <f>VLOOKUP(J122,'SUBJECT CODE'!$B$1:$C$30,2,0)</f>
        <v>Political Science</v>
      </c>
      <c r="L122" s="55">
        <v>29</v>
      </c>
      <c r="M122" s="54" t="str">
        <f>VLOOKUP(L122,'SUBJECT CODE'!$B$1:$C$30,2,0)</f>
        <v>Geography</v>
      </c>
      <c r="N122" s="55">
        <v>39</v>
      </c>
      <c r="O122" s="54" t="str">
        <f>VLOOKUP(N122,'SUBJECT CODE'!$B$1:$C$30,2,0)</f>
        <v>Sociology</v>
      </c>
      <c r="P122" s="54" t="s">
        <v>42</v>
      </c>
      <c r="Q122" s="54" t="s">
        <v>42</v>
      </c>
      <c r="R122" s="54" t="s">
        <v>42</v>
      </c>
      <c r="S122" s="54" t="s">
        <v>61</v>
      </c>
      <c r="U122">
        <f t="shared" si="7"/>
        <v>0</v>
      </c>
      <c r="V122" t="str">
        <f t="shared" si="8"/>
        <v/>
      </c>
      <c r="W122" t="str">
        <f t="shared" si="9"/>
        <v/>
      </c>
      <c r="X122">
        <f t="shared" si="10"/>
        <v>0</v>
      </c>
    </row>
    <row r="123" s="34" customFormat="1" spans="1:24">
      <c r="A123" s="54"/>
      <c r="B123" s="54"/>
      <c r="C123" s="54"/>
      <c r="D123" s="55">
        <v>82</v>
      </c>
      <c r="E123" s="54" t="s">
        <v>67</v>
      </c>
      <c r="F123" s="55">
        <v>85</v>
      </c>
      <c r="G123" s="54" t="s">
        <v>118</v>
      </c>
      <c r="H123" s="55">
        <v>56</v>
      </c>
      <c r="I123" s="54" t="s">
        <v>65</v>
      </c>
      <c r="J123" s="54">
        <v>72</v>
      </c>
      <c r="K123" s="55" t="s">
        <v>42</v>
      </c>
      <c r="L123" s="55">
        <v>74</v>
      </c>
      <c r="M123" s="54" t="s">
        <v>67</v>
      </c>
      <c r="N123" s="55">
        <v>56</v>
      </c>
      <c r="O123" s="54" t="s">
        <v>65</v>
      </c>
      <c r="P123" s="54"/>
      <c r="Q123" s="54"/>
      <c r="R123" s="54"/>
      <c r="S123" s="54"/>
      <c r="T123" s="34" t="s">
        <v>470</v>
      </c>
      <c r="U123" s="39">
        <f>SUM(D123,F123,H123,J123,L123,N123)</f>
        <v>425</v>
      </c>
      <c r="V123">
        <f>U123-MIN(D123,F123,H123,J123,L123,N123)</f>
        <v>369</v>
      </c>
      <c r="W123">
        <f>IFERROR(V123/500*100,"")</f>
        <v>73.8</v>
      </c>
      <c r="X123" s="39">
        <f t="shared" si="10"/>
        <v>18</v>
      </c>
    </row>
    <row r="124" spans="1:24">
      <c r="A124" s="54">
        <v>16644546</v>
      </c>
      <c r="B124" s="54" t="s">
        <v>50</v>
      </c>
      <c r="C124" s="54" t="s">
        <v>303</v>
      </c>
      <c r="D124" s="55">
        <v>301</v>
      </c>
      <c r="E124" s="54" t="str">
        <f>VLOOKUP(D124,'SUBJECT CODE'!$B$1:$C$30,2,0)</f>
        <v>English Core</v>
      </c>
      <c r="F124" s="55">
        <v>124</v>
      </c>
      <c r="G124" s="54" t="str">
        <f>VLOOKUP(F124,'SUBJECT CODE'!$B$1:$C$30,2,0)</f>
        <v>NEPALI</v>
      </c>
      <c r="H124" s="55">
        <v>27</v>
      </c>
      <c r="I124" s="54" t="str">
        <f>VLOOKUP(H124,'SUBJECT CODE'!$B$1:$C$30,2,0)</f>
        <v>History</v>
      </c>
      <c r="J124" s="54">
        <v>28</v>
      </c>
      <c r="K124" s="54" t="str">
        <f>VLOOKUP(J124,'SUBJECT CODE'!$B$1:$C$30,2,0)</f>
        <v>Political Science</v>
      </c>
      <c r="L124" s="55">
        <v>29</v>
      </c>
      <c r="M124" s="54" t="str">
        <f>VLOOKUP(L124,'SUBJECT CODE'!$B$1:$C$30,2,0)</f>
        <v>Geography</v>
      </c>
      <c r="N124" s="55">
        <v>39</v>
      </c>
      <c r="O124" s="54" t="str">
        <f>VLOOKUP(N124,'SUBJECT CODE'!$B$1:$C$30,2,0)</f>
        <v>Sociology</v>
      </c>
      <c r="P124" s="54" t="s">
        <v>42</v>
      </c>
      <c r="Q124" s="54" t="s">
        <v>42</v>
      </c>
      <c r="R124" s="54" t="s">
        <v>42</v>
      </c>
      <c r="S124" s="54" t="s">
        <v>61</v>
      </c>
      <c r="U124">
        <f t="shared" si="7"/>
        <v>0</v>
      </c>
      <c r="V124" t="str">
        <f t="shared" si="8"/>
        <v/>
      </c>
      <c r="W124" t="str">
        <f t="shared" si="9"/>
        <v/>
      </c>
      <c r="X124">
        <f t="shared" si="10"/>
        <v>0</v>
      </c>
    </row>
    <row r="125" s="34" customFormat="1" spans="1:24">
      <c r="A125" s="54"/>
      <c r="B125" s="54"/>
      <c r="C125" s="54"/>
      <c r="D125" s="55">
        <v>69</v>
      </c>
      <c r="E125" s="54" t="s">
        <v>65</v>
      </c>
      <c r="F125" s="55">
        <v>73</v>
      </c>
      <c r="G125" s="54" t="s">
        <v>42</v>
      </c>
      <c r="H125" s="55">
        <v>59</v>
      </c>
      <c r="I125" s="54" t="s">
        <v>65</v>
      </c>
      <c r="J125" s="54">
        <v>49</v>
      </c>
      <c r="K125" s="55" t="s">
        <v>79</v>
      </c>
      <c r="L125" s="55">
        <v>65</v>
      </c>
      <c r="M125" s="54" t="s">
        <v>57</v>
      </c>
      <c r="N125" s="55">
        <v>51</v>
      </c>
      <c r="O125" s="54" t="s">
        <v>79</v>
      </c>
      <c r="P125" s="54"/>
      <c r="Q125" s="54"/>
      <c r="R125" s="54"/>
      <c r="S125" s="54"/>
      <c r="T125" s="34" t="s">
        <v>470</v>
      </c>
      <c r="U125" s="39">
        <f>SUM(D125,F125,H125,J125,L125,N125)</f>
        <v>366</v>
      </c>
      <c r="V125">
        <f>U125-MIN(D125,F125,H125,J125,L125,N125)</f>
        <v>317</v>
      </c>
      <c r="W125">
        <f>IFERROR(V125/500*100,"")</f>
        <v>63.4</v>
      </c>
      <c r="X125" s="39">
        <f t="shared" si="10"/>
        <v>62</v>
      </c>
    </row>
    <row r="126" spans="1:24">
      <c r="A126" s="54">
        <v>16644547</v>
      </c>
      <c r="B126" s="54" t="s">
        <v>50</v>
      </c>
      <c r="C126" s="54" t="s">
        <v>306</v>
      </c>
      <c r="D126" s="55">
        <v>301</v>
      </c>
      <c r="E126" s="54" t="str">
        <f>VLOOKUP(D126,'SUBJECT CODE'!$B$1:$C$30,2,0)</f>
        <v>English Core</v>
      </c>
      <c r="F126" s="55">
        <v>124</v>
      </c>
      <c r="G126" s="54" t="str">
        <f>VLOOKUP(F126,'SUBJECT CODE'!$B$1:$C$30,2,0)</f>
        <v>NEPALI</v>
      </c>
      <c r="H126" s="55">
        <v>27</v>
      </c>
      <c r="I126" s="54" t="str">
        <f>VLOOKUP(H126,'SUBJECT CODE'!$B$1:$C$30,2,0)</f>
        <v>History</v>
      </c>
      <c r="J126" s="54">
        <v>28</v>
      </c>
      <c r="K126" s="54" t="str">
        <f>VLOOKUP(J126,'SUBJECT CODE'!$B$1:$C$30,2,0)</f>
        <v>Political Science</v>
      </c>
      <c r="L126" s="55">
        <v>29</v>
      </c>
      <c r="M126" s="54" t="str">
        <f>VLOOKUP(L126,'SUBJECT CODE'!$B$1:$C$30,2,0)</f>
        <v>Geography</v>
      </c>
      <c r="N126" s="55">
        <v>39</v>
      </c>
      <c r="O126" s="54" t="str">
        <f>VLOOKUP(N126,'SUBJECT CODE'!$B$1:$C$30,2,0)</f>
        <v>Sociology</v>
      </c>
      <c r="P126" s="54" t="s">
        <v>42</v>
      </c>
      <c r="Q126" s="54" t="s">
        <v>42</v>
      </c>
      <c r="R126" s="54" t="s">
        <v>42</v>
      </c>
      <c r="S126" s="54" t="s">
        <v>61</v>
      </c>
      <c r="U126">
        <f t="shared" si="7"/>
        <v>0</v>
      </c>
      <c r="V126" t="str">
        <f t="shared" si="8"/>
        <v/>
      </c>
      <c r="W126" t="str">
        <f t="shared" si="9"/>
        <v/>
      </c>
      <c r="X126">
        <f t="shared" si="10"/>
        <v>0</v>
      </c>
    </row>
    <row r="127" s="34" customFormat="1" spans="1:24">
      <c r="A127" s="54"/>
      <c r="B127" s="54"/>
      <c r="C127" s="54"/>
      <c r="D127" s="55">
        <v>79</v>
      </c>
      <c r="E127" s="54" t="s">
        <v>67</v>
      </c>
      <c r="F127" s="55">
        <v>78</v>
      </c>
      <c r="G127" s="54" t="s">
        <v>104</v>
      </c>
      <c r="H127" s="55">
        <v>70</v>
      </c>
      <c r="I127" s="54" t="s">
        <v>67</v>
      </c>
      <c r="J127" s="54">
        <v>50</v>
      </c>
      <c r="K127" s="55" t="s">
        <v>79</v>
      </c>
      <c r="L127" s="55">
        <v>78</v>
      </c>
      <c r="M127" s="54" t="s">
        <v>42</v>
      </c>
      <c r="N127" s="55">
        <v>54</v>
      </c>
      <c r="O127" s="54" t="s">
        <v>65</v>
      </c>
      <c r="P127" s="54"/>
      <c r="Q127" s="54"/>
      <c r="R127" s="54"/>
      <c r="S127" s="54"/>
      <c r="T127" s="34" t="s">
        <v>470</v>
      </c>
      <c r="U127" s="39">
        <f>SUM(D127,F127,H127,J127,L127,N127)</f>
        <v>409</v>
      </c>
      <c r="V127">
        <f>U127-MIN(D127,F127,H127,J127,L127,N127)</f>
        <v>359</v>
      </c>
      <c r="W127">
        <f>IFERROR(V127/500*100,"")</f>
        <v>71.8</v>
      </c>
      <c r="X127" s="39">
        <f t="shared" si="10"/>
        <v>22</v>
      </c>
    </row>
    <row r="128" spans="1:24">
      <c r="A128" s="54">
        <v>16644548</v>
      </c>
      <c r="B128" s="54" t="s">
        <v>50</v>
      </c>
      <c r="C128" s="54" t="s">
        <v>308</v>
      </c>
      <c r="D128" s="55">
        <v>301</v>
      </c>
      <c r="E128" s="54" t="str">
        <f>VLOOKUP(D128,'SUBJECT CODE'!$B$1:$C$30,2,0)</f>
        <v>English Core</v>
      </c>
      <c r="F128" s="55">
        <v>124</v>
      </c>
      <c r="G128" s="54" t="str">
        <f>VLOOKUP(F128,'SUBJECT CODE'!$B$1:$C$30,2,0)</f>
        <v>NEPALI</v>
      </c>
      <c r="H128" s="55">
        <v>27</v>
      </c>
      <c r="I128" s="54" t="str">
        <f>VLOOKUP(H128,'SUBJECT CODE'!$B$1:$C$30,2,0)</f>
        <v>History</v>
      </c>
      <c r="J128" s="54">
        <v>28</v>
      </c>
      <c r="K128" s="54" t="str">
        <f>VLOOKUP(J128,'SUBJECT CODE'!$B$1:$C$30,2,0)</f>
        <v>Political Science</v>
      </c>
      <c r="L128" s="55">
        <v>29</v>
      </c>
      <c r="M128" s="54" t="str">
        <f>VLOOKUP(L128,'SUBJECT CODE'!$B$1:$C$30,2,0)</f>
        <v>Geography</v>
      </c>
      <c r="N128" s="55">
        <v>39</v>
      </c>
      <c r="O128" s="54" t="str">
        <f>VLOOKUP(N128,'SUBJECT CODE'!$B$1:$C$30,2,0)</f>
        <v>Sociology</v>
      </c>
      <c r="P128" s="54" t="s">
        <v>42</v>
      </c>
      <c r="Q128" s="54" t="s">
        <v>104</v>
      </c>
      <c r="R128" s="54" t="s">
        <v>104</v>
      </c>
      <c r="S128" s="54" t="s">
        <v>61</v>
      </c>
      <c r="U128">
        <f t="shared" si="7"/>
        <v>0</v>
      </c>
      <c r="V128" t="str">
        <f t="shared" si="8"/>
        <v/>
      </c>
      <c r="W128" t="str">
        <f t="shared" si="9"/>
        <v/>
      </c>
      <c r="X128">
        <f t="shared" si="10"/>
        <v>0</v>
      </c>
    </row>
    <row r="129" s="34" customFormat="1" spans="1:24">
      <c r="A129" s="54"/>
      <c r="B129" s="54"/>
      <c r="C129" s="54"/>
      <c r="D129" s="55">
        <v>79</v>
      </c>
      <c r="E129" s="54" t="s">
        <v>67</v>
      </c>
      <c r="F129" s="55">
        <v>64</v>
      </c>
      <c r="G129" s="54" t="s">
        <v>57</v>
      </c>
      <c r="H129" s="55">
        <v>54</v>
      </c>
      <c r="I129" s="54" t="s">
        <v>65</v>
      </c>
      <c r="J129" s="54">
        <v>47</v>
      </c>
      <c r="K129" s="55" t="s">
        <v>79</v>
      </c>
      <c r="L129" s="55">
        <v>51</v>
      </c>
      <c r="M129" s="54" t="s">
        <v>48</v>
      </c>
      <c r="N129" s="55">
        <v>47</v>
      </c>
      <c r="O129" s="54" t="s">
        <v>48</v>
      </c>
      <c r="P129" s="54"/>
      <c r="Q129" s="54"/>
      <c r="R129" s="54"/>
      <c r="S129" s="54"/>
      <c r="T129" s="34" t="s">
        <v>470</v>
      </c>
      <c r="U129" s="39">
        <f>SUM(D129,F129,H129,J129,L129,N129)</f>
        <v>342</v>
      </c>
      <c r="V129">
        <f>U129-MIN(D129,F129,H129,J129,L129,N129)</f>
        <v>295</v>
      </c>
      <c r="W129">
        <f>IFERROR(V129/500*100,"")</f>
        <v>59</v>
      </c>
      <c r="X129" s="39">
        <f t="shared" si="10"/>
        <v>83</v>
      </c>
    </row>
    <row r="130" spans="1:24">
      <c r="A130" s="54">
        <v>16644549</v>
      </c>
      <c r="B130" s="54" t="s">
        <v>37</v>
      </c>
      <c r="C130" s="54" t="s">
        <v>311</v>
      </c>
      <c r="D130" s="55">
        <v>301</v>
      </c>
      <c r="E130" s="54" t="str">
        <f>VLOOKUP(D130,'SUBJECT CODE'!$B$1:$C$30,2,0)</f>
        <v>English Core</v>
      </c>
      <c r="F130" s="55">
        <v>124</v>
      </c>
      <c r="G130" s="54" t="str">
        <f>VLOOKUP(F130,'SUBJECT CODE'!$B$1:$C$30,2,0)</f>
        <v>NEPALI</v>
      </c>
      <c r="H130" s="55">
        <v>27</v>
      </c>
      <c r="I130" s="54" t="str">
        <f>VLOOKUP(H130,'SUBJECT CODE'!$B$1:$C$30,2,0)</f>
        <v>History</v>
      </c>
      <c r="J130" s="54">
        <v>28</v>
      </c>
      <c r="K130" s="54" t="str">
        <f>VLOOKUP(J130,'SUBJECT CODE'!$B$1:$C$30,2,0)</f>
        <v>Political Science</v>
      </c>
      <c r="L130" s="55">
        <v>29</v>
      </c>
      <c r="M130" s="54" t="str">
        <f>VLOOKUP(L130,'SUBJECT CODE'!$B$1:$C$30,2,0)</f>
        <v>Geography</v>
      </c>
      <c r="N130" s="55">
        <v>39</v>
      </c>
      <c r="O130" s="54" t="str">
        <f>VLOOKUP(N130,'SUBJECT CODE'!$B$1:$C$30,2,0)</f>
        <v>Sociology</v>
      </c>
      <c r="P130" s="54" t="s">
        <v>42</v>
      </c>
      <c r="Q130" s="54" t="s">
        <v>42</v>
      </c>
      <c r="R130" s="54" t="s">
        <v>42</v>
      </c>
      <c r="S130" s="54" t="s">
        <v>61</v>
      </c>
      <c r="U130">
        <f t="shared" si="7"/>
        <v>0</v>
      </c>
      <c r="V130" t="str">
        <f t="shared" si="8"/>
        <v/>
      </c>
      <c r="W130" t="str">
        <f t="shared" si="9"/>
        <v/>
      </c>
      <c r="X130">
        <f t="shared" si="10"/>
        <v>0</v>
      </c>
    </row>
    <row r="131" s="34" customFormat="1" spans="1:24">
      <c r="A131" s="54"/>
      <c r="B131" s="54"/>
      <c r="C131" s="54"/>
      <c r="D131" s="55">
        <v>78</v>
      </c>
      <c r="E131" s="54" t="s">
        <v>57</v>
      </c>
      <c r="F131" s="55">
        <v>72</v>
      </c>
      <c r="G131" s="54" t="s">
        <v>67</v>
      </c>
      <c r="H131" s="55">
        <v>58</v>
      </c>
      <c r="I131" s="54" t="s">
        <v>65</v>
      </c>
      <c r="J131" s="54">
        <v>65</v>
      </c>
      <c r="K131" s="55" t="s">
        <v>67</v>
      </c>
      <c r="L131" s="55">
        <v>72</v>
      </c>
      <c r="M131" s="54" t="s">
        <v>67</v>
      </c>
      <c r="N131" s="55">
        <v>52</v>
      </c>
      <c r="O131" s="54" t="s">
        <v>79</v>
      </c>
      <c r="P131" s="54"/>
      <c r="Q131" s="54"/>
      <c r="R131" s="54"/>
      <c r="S131" s="54"/>
      <c r="T131" s="34" t="s">
        <v>470</v>
      </c>
      <c r="U131" s="39">
        <f>SUM(D131,F131,H131,J131,L131,N131)</f>
        <v>397</v>
      </c>
      <c r="V131">
        <f>U131-MIN(D131,F131,H131,J131,L131,N131)</f>
        <v>345</v>
      </c>
      <c r="W131">
        <f>IFERROR(V131/500*100,"")</f>
        <v>69</v>
      </c>
      <c r="X131" s="39">
        <f t="shared" si="10"/>
        <v>34</v>
      </c>
    </row>
    <row r="132" spans="1:24">
      <c r="A132" s="54">
        <v>16644550</v>
      </c>
      <c r="B132" s="54" t="s">
        <v>37</v>
      </c>
      <c r="C132" s="54" t="s">
        <v>314</v>
      </c>
      <c r="D132" s="55">
        <v>301</v>
      </c>
      <c r="E132" s="54" t="str">
        <f>VLOOKUP(D132,'SUBJECT CODE'!$B$1:$C$30,2,0)</f>
        <v>English Core</v>
      </c>
      <c r="F132" s="55">
        <v>124</v>
      </c>
      <c r="G132" s="54" t="str">
        <f>VLOOKUP(F132,'SUBJECT CODE'!$B$1:$C$30,2,0)</f>
        <v>NEPALI</v>
      </c>
      <c r="H132" s="55">
        <v>27</v>
      </c>
      <c r="I132" s="54" t="str">
        <f>VLOOKUP(H132,'SUBJECT CODE'!$B$1:$C$30,2,0)</f>
        <v>History</v>
      </c>
      <c r="J132" s="54">
        <v>28</v>
      </c>
      <c r="K132" s="54" t="str">
        <f>VLOOKUP(J132,'SUBJECT CODE'!$B$1:$C$30,2,0)</f>
        <v>Political Science</v>
      </c>
      <c r="L132" s="55">
        <v>29</v>
      </c>
      <c r="M132" s="54" t="str">
        <f>VLOOKUP(L132,'SUBJECT CODE'!$B$1:$C$30,2,0)</f>
        <v>Geography</v>
      </c>
      <c r="N132" s="55">
        <v>39</v>
      </c>
      <c r="O132" s="54" t="str">
        <f>VLOOKUP(N132,'SUBJECT CODE'!$B$1:$C$30,2,0)</f>
        <v>Sociology</v>
      </c>
      <c r="P132" s="54" t="s">
        <v>42</v>
      </c>
      <c r="Q132" s="54" t="s">
        <v>67</v>
      </c>
      <c r="R132" s="54" t="s">
        <v>67</v>
      </c>
      <c r="S132" s="54" t="s">
        <v>61</v>
      </c>
      <c r="U132">
        <f t="shared" si="7"/>
        <v>0</v>
      </c>
      <c r="V132" t="str">
        <f t="shared" si="8"/>
        <v/>
      </c>
      <c r="W132" t="str">
        <f t="shared" si="9"/>
        <v/>
      </c>
      <c r="X132">
        <f t="shared" si="10"/>
        <v>0</v>
      </c>
    </row>
    <row r="133" s="34" customFormat="1" spans="1:24">
      <c r="A133" s="54"/>
      <c r="B133" s="54"/>
      <c r="C133" s="54"/>
      <c r="D133" s="55">
        <v>56</v>
      </c>
      <c r="E133" s="54" t="s">
        <v>48</v>
      </c>
      <c r="F133" s="55">
        <v>64</v>
      </c>
      <c r="G133" s="54" t="s">
        <v>57</v>
      </c>
      <c r="H133" s="55">
        <v>37</v>
      </c>
      <c r="I133" s="54" t="s">
        <v>48</v>
      </c>
      <c r="J133" s="54">
        <v>54</v>
      </c>
      <c r="K133" s="55" t="s">
        <v>65</v>
      </c>
      <c r="L133" s="55">
        <v>53</v>
      </c>
      <c r="M133" s="54" t="s">
        <v>79</v>
      </c>
      <c r="N133" s="55">
        <v>47</v>
      </c>
      <c r="O133" s="54" t="s">
        <v>48</v>
      </c>
      <c r="P133" s="54"/>
      <c r="Q133" s="54"/>
      <c r="R133" s="54"/>
      <c r="S133" s="54"/>
      <c r="T133" s="34" t="s">
        <v>470</v>
      </c>
      <c r="U133" s="39">
        <f>SUM(D133,F133,H133,J133,L133,N133)</f>
        <v>311</v>
      </c>
      <c r="V133">
        <f>U133-MIN(D133,F133,H133,J133,L133,N133)</f>
        <v>274</v>
      </c>
      <c r="W133">
        <f>IFERROR(V133/500*100,"")</f>
        <v>54.8</v>
      </c>
      <c r="X133" s="39">
        <f t="shared" si="10"/>
        <v>101</v>
      </c>
    </row>
    <row r="134" spans="1:24">
      <c r="A134" s="54">
        <v>16644551</v>
      </c>
      <c r="B134" s="54" t="s">
        <v>50</v>
      </c>
      <c r="C134" s="54" t="s">
        <v>317</v>
      </c>
      <c r="D134" s="55">
        <v>301</v>
      </c>
      <c r="E134" s="54" t="str">
        <f>VLOOKUP(D134,'SUBJECT CODE'!$B$1:$C$30,2,0)</f>
        <v>English Core</v>
      </c>
      <c r="F134" s="55">
        <v>124</v>
      </c>
      <c r="G134" s="54" t="str">
        <f>VLOOKUP(F134,'SUBJECT CODE'!$B$1:$C$30,2,0)</f>
        <v>NEPALI</v>
      </c>
      <c r="H134" s="55">
        <v>27</v>
      </c>
      <c r="I134" s="54" t="str">
        <f>VLOOKUP(H134,'SUBJECT CODE'!$B$1:$C$30,2,0)</f>
        <v>History</v>
      </c>
      <c r="J134" s="54">
        <v>28</v>
      </c>
      <c r="K134" s="54" t="str">
        <f>VLOOKUP(J134,'SUBJECT CODE'!$B$1:$C$30,2,0)</f>
        <v>Political Science</v>
      </c>
      <c r="L134" s="55">
        <v>29</v>
      </c>
      <c r="M134" s="54" t="str">
        <f>VLOOKUP(L134,'SUBJECT CODE'!$B$1:$C$30,2,0)</f>
        <v>Geography</v>
      </c>
      <c r="N134" s="55">
        <v>39</v>
      </c>
      <c r="O134" s="54" t="str">
        <f>VLOOKUP(N134,'SUBJECT CODE'!$B$1:$C$30,2,0)</f>
        <v>Sociology</v>
      </c>
      <c r="P134" s="54" t="s">
        <v>42</v>
      </c>
      <c r="Q134" s="54" t="s">
        <v>67</v>
      </c>
      <c r="R134" s="54" t="s">
        <v>42</v>
      </c>
      <c r="S134" s="54" t="s">
        <v>61</v>
      </c>
      <c r="U134">
        <f t="shared" si="7"/>
        <v>0</v>
      </c>
      <c r="V134" t="str">
        <f t="shared" si="8"/>
        <v/>
      </c>
      <c r="W134" t="str">
        <f t="shared" si="9"/>
        <v/>
      </c>
      <c r="X134">
        <f t="shared" si="10"/>
        <v>0</v>
      </c>
    </row>
    <row r="135" s="34" customFormat="1" spans="1:24">
      <c r="A135" s="54"/>
      <c r="B135" s="54"/>
      <c r="C135" s="54"/>
      <c r="D135" s="55">
        <v>92</v>
      </c>
      <c r="E135" s="54" t="s">
        <v>118</v>
      </c>
      <c r="F135" s="55">
        <v>86</v>
      </c>
      <c r="G135" s="54" t="s">
        <v>118</v>
      </c>
      <c r="H135" s="55">
        <v>49</v>
      </c>
      <c r="I135" s="54" t="s">
        <v>79</v>
      </c>
      <c r="J135" s="54">
        <v>80</v>
      </c>
      <c r="K135" s="55" t="s">
        <v>104</v>
      </c>
      <c r="L135" s="55">
        <v>75</v>
      </c>
      <c r="M135" s="54" t="s">
        <v>67</v>
      </c>
      <c r="N135" s="55">
        <v>66</v>
      </c>
      <c r="O135" s="54" t="s">
        <v>67</v>
      </c>
      <c r="P135" s="54"/>
      <c r="Q135" s="54"/>
      <c r="R135" s="54"/>
      <c r="S135" s="54"/>
      <c r="T135" s="34" t="s">
        <v>470</v>
      </c>
      <c r="U135" s="39">
        <f>SUM(D135,F135,H135,J135,L135,N135)</f>
        <v>448</v>
      </c>
      <c r="V135">
        <f>U135-MIN(D135,F135,H135,J135,L135,N135)</f>
        <v>399</v>
      </c>
      <c r="W135">
        <f>IFERROR(V135/500*100,"")</f>
        <v>79.8</v>
      </c>
      <c r="X135" s="39">
        <f t="shared" si="10"/>
        <v>6</v>
      </c>
    </row>
    <row r="136" spans="1:24">
      <c r="A136" s="54">
        <v>16644552</v>
      </c>
      <c r="B136" s="54" t="s">
        <v>50</v>
      </c>
      <c r="C136" s="54" t="s">
        <v>320</v>
      </c>
      <c r="D136" s="55">
        <v>301</v>
      </c>
      <c r="E136" s="54" t="str">
        <f>VLOOKUP(D136,'SUBJECT CODE'!$B$1:$C$30,2,0)</f>
        <v>English Core</v>
      </c>
      <c r="F136" s="55">
        <v>124</v>
      </c>
      <c r="G136" s="54" t="str">
        <f>VLOOKUP(F136,'SUBJECT CODE'!$B$1:$C$30,2,0)</f>
        <v>NEPALI</v>
      </c>
      <c r="H136" s="55">
        <v>27</v>
      </c>
      <c r="I136" s="54" t="str">
        <f>VLOOKUP(H136,'SUBJECT CODE'!$B$1:$C$30,2,0)</f>
        <v>History</v>
      </c>
      <c r="J136" s="54">
        <v>28</v>
      </c>
      <c r="K136" s="54" t="str">
        <f>VLOOKUP(J136,'SUBJECT CODE'!$B$1:$C$30,2,0)</f>
        <v>Political Science</v>
      </c>
      <c r="L136" s="55">
        <v>29</v>
      </c>
      <c r="M136" s="54" t="str">
        <f>VLOOKUP(L136,'SUBJECT CODE'!$B$1:$C$30,2,0)</f>
        <v>Geography</v>
      </c>
      <c r="N136" s="55">
        <v>39</v>
      </c>
      <c r="O136" s="54" t="str">
        <f>VLOOKUP(N136,'SUBJECT CODE'!$B$1:$C$30,2,0)</f>
        <v>Sociology</v>
      </c>
      <c r="P136" s="54" t="s">
        <v>42</v>
      </c>
      <c r="Q136" s="54" t="s">
        <v>42</v>
      </c>
      <c r="R136" s="54" t="s">
        <v>42</v>
      </c>
      <c r="S136" s="54" t="s">
        <v>61</v>
      </c>
      <c r="U136">
        <f t="shared" si="7"/>
        <v>0</v>
      </c>
      <c r="V136" t="str">
        <f t="shared" si="8"/>
        <v/>
      </c>
      <c r="W136" t="str">
        <f t="shared" si="9"/>
        <v/>
      </c>
      <c r="X136">
        <f t="shared" si="10"/>
        <v>0</v>
      </c>
    </row>
    <row r="137" s="34" customFormat="1" spans="1:24">
      <c r="A137" s="54"/>
      <c r="B137" s="54"/>
      <c r="C137" s="54"/>
      <c r="D137" s="55">
        <v>83</v>
      </c>
      <c r="E137" s="54" t="s">
        <v>67</v>
      </c>
      <c r="F137" s="55">
        <v>72</v>
      </c>
      <c r="G137" s="54" t="s">
        <v>67</v>
      </c>
      <c r="H137" s="55">
        <v>55</v>
      </c>
      <c r="I137" s="54" t="s">
        <v>65</v>
      </c>
      <c r="J137" s="54">
        <v>50</v>
      </c>
      <c r="K137" s="55" t="s">
        <v>79</v>
      </c>
      <c r="L137" s="55">
        <v>60</v>
      </c>
      <c r="M137" s="54" t="s">
        <v>65</v>
      </c>
      <c r="N137" s="55">
        <v>49</v>
      </c>
      <c r="O137" s="54" t="s">
        <v>79</v>
      </c>
      <c r="P137" s="54"/>
      <c r="Q137" s="54"/>
      <c r="R137" s="54"/>
      <c r="S137" s="54"/>
      <c r="T137" s="34" t="s">
        <v>470</v>
      </c>
      <c r="U137" s="39">
        <f>SUM(D137,F137,H137,J137,L137,N137)</f>
        <v>369</v>
      </c>
      <c r="V137">
        <f>U137-MIN(D137,F137,H137,J137,L137,N137)</f>
        <v>320</v>
      </c>
      <c r="W137">
        <f>IFERROR(V137/500*100,"")</f>
        <v>64</v>
      </c>
      <c r="X137" s="39">
        <f t="shared" si="10"/>
        <v>58</v>
      </c>
    </row>
    <row r="138" spans="1:24">
      <c r="A138" s="54">
        <v>16644553</v>
      </c>
      <c r="B138" s="54" t="s">
        <v>37</v>
      </c>
      <c r="C138" s="54" t="s">
        <v>323</v>
      </c>
      <c r="D138" s="55">
        <v>301</v>
      </c>
      <c r="E138" s="54" t="str">
        <f>VLOOKUP(D138,'SUBJECT CODE'!$B$1:$C$30,2,0)</f>
        <v>English Core</v>
      </c>
      <c r="F138" s="55">
        <v>195</v>
      </c>
      <c r="G138" s="54" t="str">
        <f>VLOOKUP(F138,'SUBJECT CODE'!$B$1:$C$30,2,0)</f>
        <v>BHUTIA</v>
      </c>
      <c r="H138" s="55">
        <v>27</v>
      </c>
      <c r="I138" s="54" t="str">
        <f>VLOOKUP(H138,'SUBJECT CODE'!$B$1:$C$30,2,0)</f>
        <v>History</v>
      </c>
      <c r="J138" s="54">
        <v>28</v>
      </c>
      <c r="K138" s="54" t="str">
        <f>VLOOKUP(J138,'SUBJECT CODE'!$B$1:$C$30,2,0)</f>
        <v>Political Science</v>
      </c>
      <c r="L138" s="55">
        <v>29</v>
      </c>
      <c r="M138" s="54" t="str">
        <f>VLOOKUP(L138,'SUBJECT CODE'!$B$1:$C$30,2,0)</f>
        <v>Geography</v>
      </c>
      <c r="N138" s="55">
        <v>39</v>
      </c>
      <c r="O138" s="54" t="str">
        <f>VLOOKUP(N138,'SUBJECT CODE'!$B$1:$C$30,2,0)</f>
        <v>Sociology</v>
      </c>
      <c r="P138" s="54" t="s">
        <v>42</v>
      </c>
      <c r="Q138" s="54" t="s">
        <v>42</v>
      </c>
      <c r="R138" s="54" t="s">
        <v>42</v>
      </c>
      <c r="S138" s="54" t="s">
        <v>61</v>
      </c>
      <c r="U138">
        <f t="shared" si="7"/>
        <v>0</v>
      </c>
      <c r="V138" t="str">
        <f t="shared" si="8"/>
        <v/>
      </c>
      <c r="W138" t="str">
        <f t="shared" si="9"/>
        <v/>
      </c>
      <c r="X138">
        <f t="shared" si="10"/>
        <v>0</v>
      </c>
    </row>
    <row r="139" s="34" customFormat="1" spans="1:24">
      <c r="A139" s="54"/>
      <c r="B139" s="54"/>
      <c r="C139" s="54"/>
      <c r="D139" s="55">
        <v>56</v>
      </c>
      <c r="E139" s="54" t="s">
        <v>48</v>
      </c>
      <c r="F139" s="55">
        <v>46</v>
      </c>
      <c r="G139" s="54" t="s">
        <v>48</v>
      </c>
      <c r="H139" s="55">
        <v>49</v>
      </c>
      <c r="I139" s="54" t="s">
        <v>79</v>
      </c>
      <c r="J139" s="54">
        <v>46</v>
      </c>
      <c r="K139" s="55" t="s">
        <v>48</v>
      </c>
      <c r="L139" s="55">
        <v>51</v>
      </c>
      <c r="M139" s="54" t="s">
        <v>48</v>
      </c>
      <c r="N139" s="55">
        <v>46</v>
      </c>
      <c r="O139" s="54" t="s">
        <v>48</v>
      </c>
      <c r="P139" s="54"/>
      <c r="Q139" s="54"/>
      <c r="R139" s="54"/>
      <c r="S139" s="54"/>
      <c r="T139" s="34" t="s">
        <v>470</v>
      </c>
      <c r="U139" s="39">
        <f>SUM(D139,F139,H139,J139,L139,N139)</f>
        <v>294</v>
      </c>
      <c r="V139">
        <f>U139-MIN(D139,F139,H139,J139,L139,N139)</f>
        <v>248</v>
      </c>
      <c r="W139">
        <f>IFERROR(V139/500*100,"")</f>
        <v>49.6</v>
      </c>
      <c r="X139" s="39">
        <f t="shared" si="10"/>
        <v>105</v>
      </c>
    </row>
    <row r="140" spans="1:24">
      <c r="A140" s="54">
        <v>16644554</v>
      </c>
      <c r="B140" s="54" t="s">
        <v>50</v>
      </c>
      <c r="C140" s="54" t="s">
        <v>327</v>
      </c>
      <c r="D140" s="55">
        <v>301</v>
      </c>
      <c r="E140" s="54" t="str">
        <f>VLOOKUP(D140,'SUBJECT CODE'!$B$1:$C$30,2,0)</f>
        <v>English Core</v>
      </c>
      <c r="F140" s="55">
        <v>124</v>
      </c>
      <c r="G140" s="54" t="str">
        <f>VLOOKUP(F140,'SUBJECT CODE'!$B$1:$C$30,2,0)</f>
        <v>NEPALI</v>
      </c>
      <c r="H140" s="55">
        <v>27</v>
      </c>
      <c r="I140" s="54" t="str">
        <f>VLOOKUP(H140,'SUBJECT CODE'!$B$1:$C$30,2,0)</f>
        <v>History</v>
      </c>
      <c r="J140" s="54">
        <v>28</v>
      </c>
      <c r="K140" s="54" t="str">
        <f>VLOOKUP(J140,'SUBJECT CODE'!$B$1:$C$30,2,0)</f>
        <v>Political Science</v>
      </c>
      <c r="L140" s="55">
        <v>29</v>
      </c>
      <c r="M140" s="54" t="str">
        <f>VLOOKUP(L140,'SUBJECT CODE'!$B$1:$C$30,2,0)</f>
        <v>Geography</v>
      </c>
      <c r="N140" s="55">
        <v>39</v>
      </c>
      <c r="O140" s="54" t="str">
        <f>VLOOKUP(N140,'SUBJECT CODE'!$B$1:$C$30,2,0)</f>
        <v>Sociology</v>
      </c>
      <c r="P140" s="54" t="s">
        <v>42</v>
      </c>
      <c r="Q140" s="54" t="s">
        <v>67</v>
      </c>
      <c r="R140" s="54" t="s">
        <v>42</v>
      </c>
      <c r="S140" s="54" t="s">
        <v>61</v>
      </c>
      <c r="U140">
        <f t="shared" si="7"/>
        <v>0</v>
      </c>
      <c r="V140" t="str">
        <f t="shared" si="8"/>
        <v/>
      </c>
      <c r="W140" t="str">
        <f t="shared" si="9"/>
        <v/>
      </c>
      <c r="X140">
        <f t="shared" si="10"/>
        <v>0</v>
      </c>
    </row>
    <row r="141" s="34" customFormat="1" spans="1:24">
      <c r="A141" s="54"/>
      <c r="B141" s="54"/>
      <c r="C141" s="54"/>
      <c r="D141" s="55">
        <v>82</v>
      </c>
      <c r="E141" s="54" t="s">
        <v>67</v>
      </c>
      <c r="F141" s="55">
        <v>75</v>
      </c>
      <c r="G141" s="54" t="s">
        <v>42</v>
      </c>
      <c r="H141" s="55">
        <v>48</v>
      </c>
      <c r="I141" s="54" t="s">
        <v>79</v>
      </c>
      <c r="J141" s="54">
        <v>46</v>
      </c>
      <c r="K141" s="55" t="s">
        <v>48</v>
      </c>
      <c r="L141" s="55">
        <v>67</v>
      </c>
      <c r="M141" s="54" t="s">
        <v>57</v>
      </c>
      <c r="N141" s="55">
        <v>57</v>
      </c>
      <c r="O141" s="54" t="s">
        <v>65</v>
      </c>
      <c r="P141" s="54"/>
      <c r="Q141" s="54"/>
      <c r="R141" s="54"/>
      <c r="S141" s="54"/>
      <c r="T141" s="34" t="s">
        <v>470</v>
      </c>
      <c r="U141" s="39">
        <f>SUM(D141,F141,H141,J141,L141,N141)</f>
        <v>375</v>
      </c>
      <c r="V141">
        <f>U141-MIN(D141,F141,H141,J141,L141,N141)</f>
        <v>329</v>
      </c>
      <c r="W141">
        <f>IFERROR(V141/500*100,"")</f>
        <v>65.8</v>
      </c>
      <c r="X141" s="39">
        <f t="shared" si="10"/>
        <v>49</v>
      </c>
    </row>
    <row r="142" spans="1:24">
      <c r="A142" s="54">
        <v>16644555</v>
      </c>
      <c r="B142" s="54" t="s">
        <v>37</v>
      </c>
      <c r="C142" s="54" t="s">
        <v>329</v>
      </c>
      <c r="D142" s="55">
        <v>301</v>
      </c>
      <c r="E142" s="54" t="str">
        <f>VLOOKUP(D142,'SUBJECT CODE'!$B$1:$C$30,2,0)</f>
        <v>English Core</v>
      </c>
      <c r="F142" s="55">
        <v>124</v>
      </c>
      <c r="G142" s="54" t="str">
        <f>VLOOKUP(F142,'SUBJECT CODE'!$B$1:$C$30,2,0)</f>
        <v>NEPALI</v>
      </c>
      <c r="H142" s="55">
        <v>27</v>
      </c>
      <c r="I142" s="54" t="str">
        <f>VLOOKUP(H142,'SUBJECT CODE'!$B$1:$C$30,2,0)</f>
        <v>History</v>
      </c>
      <c r="J142" s="54">
        <v>28</v>
      </c>
      <c r="K142" s="54" t="str">
        <f>VLOOKUP(J142,'SUBJECT CODE'!$B$1:$C$30,2,0)</f>
        <v>Political Science</v>
      </c>
      <c r="L142" s="55">
        <v>29</v>
      </c>
      <c r="M142" s="54" t="str">
        <f>VLOOKUP(L142,'SUBJECT CODE'!$B$1:$C$30,2,0)</f>
        <v>Geography</v>
      </c>
      <c r="N142" s="55">
        <v>39</v>
      </c>
      <c r="O142" s="54" t="str">
        <f>VLOOKUP(N142,'SUBJECT CODE'!$B$1:$C$30,2,0)</f>
        <v>Sociology</v>
      </c>
      <c r="P142" s="54" t="s">
        <v>42</v>
      </c>
      <c r="Q142" s="54" t="s">
        <v>67</v>
      </c>
      <c r="R142" s="54" t="s">
        <v>42</v>
      </c>
      <c r="S142" s="54" t="s">
        <v>61</v>
      </c>
      <c r="U142">
        <f t="shared" si="7"/>
        <v>0</v>
      </c>
      <c r="V142" t="str">
        <f t="shared" si="8"/>
        <v/>
      </c>
      <c r="W142" t="str">
        <f t="shared" si="9"/>
        <v/>
      </c>
      <c r="X142">
        <f t="shared" si="10"/>
        <v>0</v>
      </c>
    </row>
    <row r="143" s="34" customFormat="1" spans="1:24">
      <c r="A143" s="54"/>
      <c r="B143" s="54"/>
      <c r="C143" s="54"/>
      <c r="D143" s="55">
        <v>85</v>
      </c>
      <c r="E143" s="54" t="s">
        <v>42</v>
      </c>
      <c r="F143" s="55">
        <v>77</v>
      </c>
      <c r="G143" s="54" t="s">
        <v>42</v>
      </c>
      <c r="H143" s="55">
        <v>72</v>
      </c>
      <c r="I143" s="54" t="s">
        <v>42</v>
      </c>
      <c r="J143" s="54">
        <v>68</v>
      </c>
      <c r="K143" s="55" t="s">
        <v>67</v>
      </c>
      <c r="L143" s="55">
        <v>78</v>
      </c>
      <c r="M143" s="54" t="s">
        <v>42</v>
      </c>
      <c r="N143" s="55">
        <v>51</v>
      </c>
      <c r="O143" s="54" t="s">
        <v>79</v>
      </c>
      <c r="P143" s="54"/>
      <c r="Q143" s="54"/>
      <c r="R143" s="54"/>
      <c r="S143" s="54"/>
      <c r="T143" s="34" t="s">
        <v>470</v>
      </c>
      <c r="U143" s="39">
        <f>SUM(D143,F143,H143,J143,L143,N143)</f>
        <v>431</v>
      </c>
      <c r="V143">
        <f>U143-MIN(D143,F143,H143,J143,L143,N143)</f>
        <v>380</v>
      </c>
      <c r="W143">
        <f>IFERROR(V143/500*100,"")</f>
        <v>76</v>
      </c>
      <c r="X143" s="39">
        <f t="shared" si="10"/>
        <v>14</v>
      </c>
    </row>
    <row r="144" spans="1:24">
      <c r="A144" s="54">
        <v>16644556</v>
      </c>
      <c r="B144" s="54" t="s">
        <v>50</v>
      </c>
      <c r="C144" s="54" t="s">
        <v>332</v>
      </c>
      <c r="D144" s="55">
        <v>301</v>
      </c>
      <c r="E144" s="54" t="str">
        <f>VLOOKUP(D144,'SUBJECT CODE'!$B$1:$C$30,2,0)</f>
        <v>English Core</v>
      </c>
      <c r="F144" s="55">
        <v>124</v>
      </c>
      <c r="G144" s="54" t="str">
        <f>VLOOKUP(F144,'SUBJECT CODE'!$B$1:$C$30,2,0)</f>
        <v>NEPALI</v>
      </c>
      <c r="H144" s="55">
        <v>27</v>
      </c>
      <c r="I144" s="54" t="str">
        <f>VLOOKUP(H144,'SUBJECT CODE'!$B$1:$C$30,2,0)</f>
        <v>History</v>
      </c>
      <c r="J144" s="54">
        <v>28</v>
      </c>
      <c r="K144" s="54" t="str">
        <f>VLOOKUP(J144,'SUBJECT CODE'!$B$1:$C$30,2,0)</f>
        <v>Political Science</v>
      </c>
      <c r="L144" s="55">
        <v>29</v>
      </c>
      <c r="M144" s="54" t="str">
        <f>VLOOKUP(L144,'SUBJECT CODE'!$B$1:$C$30,2,0)</f>
        <v>Geography</v>
      </c>
      <c r="N144" s="55">
        <v>39</v>
      </c>
      <c r="O144" s="54" t="str">
        <f>VLOOKUP(N144,'SUBJECT CODE'!$B$1:$C$30,2,0)</f>
        <v>Sociology</v>
      </c>
      <c r="P144" s="54" t="s">
        <v>42</v>
      </c>
      <c r="Q144" s="54" t="s">
        <v>42</v>
      </c>
      <c r="R144" s="54" t="s">
        <v>42</v>
      </c>
      <c r="S144" s="54" t="s">
        <v>61</v>
      </c>
      <c r="U144">
        <f t="shared" si="7"/>
        <v>0</v>
      </c>
      <c r="V144" t="str">
        <f t="shared" si="8"/>
        <v/>
      </c>
      <c r="W144" t="str">
        <f t="shared" si="9"/>
        <v/>
      </c>
      <c r="X144">
        <f t="shared" si="10"/>
        <v>0</v>
      </c>
    </row>
    <row r="145" s="34" customFormat="1" spans="1:24">
      <c r="A145" s="54"/>
      <c r="B145" s="54"/>
      <c r="C145" s="54"/>
      <c r="D145" s="55">
        <v>56</v>
      </c>
      <c r="E145" s="54" t="s">
        <v>48</v>
      </c>
      <c r="F145" s="55">
        <v>72</v>
      </c>
      <c r="G145" s="54" t="s">
        <v>67</v>
      </c>
      <c r="H145" s="55">
        <v>40</v>
      </c>
      <c r="I145" s="54" t="s">
        <v>48</v>
      </c>
      <c r="J145" s="54">
        <v>62</v>
      </c>
      <c r="K145" s="55" t="s">
        <v>57</v>
      </c>
      <c r="L145" s="55">
        <v>53</v>
      </c>
      <c r="M145" s="54" t="s">
        <v>79</v>
      </c>
      <c r="N145" s="55">
        <v>46</v>
      </c>
      <c r="O145" s="54" t="s">
        <v>48</v>
      </c>
      <c r="P145" s="54"/>
      <c r="Q145" s="54"/>
      <c r="R145" s="54"/>
      <c r="S145" s="54"/>
      <c r="T145" s="34" t="s">
        <v>470</v>
      </c>
      <c r="U145" s="39">
        <f>SUM(D145,F145,H145,J145,L145,N145)</f>
        <v>329</v>
      </c>
      <c r="V145">
        <f>U145-MIN(D145,F145,H145,J145,L145,N145)</f>
        <v>289</v>
      </c>
      <c r="W145">
        <f>IFERROR(V145/500*100,"")</f>
        <v>57.8</v>
      </c>
      <c r="X145" s="39">
        <f t="shared" si="10"/>
        <v>90</v>
      </c>
    </row>
    <row r="146" spans="1:24">
      <c r="A146" s="54">
        <v>16644557</v>
      </c>
      <c r="B146" s="54" t="s">
        <v>37</v>
      </c>
      <c r="C146" s="54" t="s">
        <v>335</v>
      </c>
      <c r="D146" s="55">
        <v>301</v>
      </c>
      <c r="E146" s="54" t="str">
        <f>VLOOKUP(D146,'SUBJECT CODE'!$B$1:$C$30,2,0)</f>
        <v>English Core</v>
      </c>
      <c r="F146" s="55">
        <v>124</v>
      </c>
      <c r="G146" s="54" t="str">
        <f>VLOOKUP(F146,'SUBJECT CODE'!$B$1:$C$30,2,0)</f>
        <v>NEPALI</v>
      </c>
      <c r="H146" s="55">
        <v>27</v>
      </c>
      <c r="I146" s="54" t="str">
        <f>VLOOKUP(H146,'SUBJECT CODE'!$B$1:$C$30,2,0)</f>
        <v>History</v>
      </c>
      <c r="J146" s="54">
        <v>28</v>
      </c>
      <c r="K146" s="54" t="str">
        <f>VLOOKUP(J146,'SUBJECT CODE'!$B$1:$C$30,2,0)</f>
        <v>Political Science</v>
      </c>
      <c r="L146" s="55">
        <v>29</v>
      </c>
      <c r="M146" s="54" t="str">
        <f>VLOOKUP(L146,'SUBJECT CODE'!$B$1:$C$30,2,0)</f>
        <v>Geography</v>
      </c>
      <c r="N146" s="55">
        <v>39</v>
      </c>
      <c r="O146" s="54" t="str">
        <f>VLOOKUP(N146,'SUBJECT CODE'!$B$1:$C$30,2,0)</f>
        <v>Sociology</v>
      </c>
      <c r="P146" s="54" t="s">
        <v>67</v>
      </c>
      <c r="Q146" s="54" t="s">
        <v>42</v>
      </c>
      <c r="R146" s="54" t="s">
        <v>42</v>
      </c>
      <c r="S146" s="54" t="s">
        <v>61</v>
      </c>
      <c r="U146">
        <f t="shared" si="7"/>
        <v>0</v>
      </c>
      <c r="V146" t="str">
        <f t="shared" si="8"/>
        <v/>
      </c>
      <c r="W146" t="str">
        <f t="shared" si="9"/>
        <v/>
      </c>
      <c r="X146">
        <f t="shared" si="10"/>
        <v>0</v>
      </c>
    </row>
    <row r="147" s="34" customFormat="1" spans="1:24">
      <c r="A147" s="54"/>
      <c r="B147" s="54"/>
      <c r="C147" s="54"/>
      <c r="D147" s="55">
        <v>43</v>
      </c>
      <c r="E147" s="54" t="s">
        <v>48</v>
      </c>
      <c r="F147" s="55">
        <v>57</v>
      </c>
      <c r="G147" s="54" t="s">
        <v>79</v>
      </c>
      <c r="H147" s="55">
        <v>38</v>
      </c>
      <c r="I147" s="54" t="s">
        <v>48</v>
      </c>
      <c r="J147" s="54">
        <v>43</v>
      </c>
      <c r="K147" s="55" t="s">
        <v>48</v>
      </c>
      <c r="L147" s="55">
        <v>50</v>
      </c>
      <c r="M147" s="54" t="s">
        <v>48</v>
      </c>
      <c r="N147" s="55">
        <v>43</v>
      </c>
      <c r="O147" s="54" t="s">
        <v>48</v>
      </c>
      <c r="P147" s="54"/>
      <c r="Q147" s="54"/>
      <c r="R147" s="54"/>
      <c r="S147" s="54"/>
      <c r="T147" s="34" t="s">
        <v>470</v>
      </c>
      <c r="U147" s="39">
        <f>SUM(D147,F147,H147,J147,L147,N147)</f>
        <v>274</v>
      </c>
      <c r="V147">
        <f>U147-MIN(D147,F147,H147,J147,L147,N147)</f>
        <v>236</v>
      </c>
      <c r="W147">
        <f>IFERROR(V147/500*100,"")</f>
        <v>47.2</v>
      </c>
      <c r="X147" s="39">
        <f t="shared" si="10"/>
        <v>106</v>
      </c>
    </row>
    <row r="148" spans="1:24">
      <c r="A148" s="54">
        <v>16644558</v>
      </c>
      <c r="B148" s="54" t="s">
        <v>50</v>
      </c>
      <c r="C148" s="54" t="s">
        <v>338</v>
      </c>
      <c r="D148" s="55">
        <v>301</v>
      </c>
      <c r="E148" s="54" t="str">
        <f>VLOOKUP(D148,'SUBJECT CODE'!$B$1:$C$30,2,0)</f>
        <v>English Core</v>
      </c>
      <c r="F148" s="55">
        <v>124</v>
      </c>
      <c r="G148" s="54" t="str">
        <f>VLOOKUP(F148,'SUBJECT CODE'!$B$1:$C$30,2,0)</f>
        <v>NEPALI</v>
      </c>
      <c r="H148" s="55">
        <v>27</v>
      </c>
      <c r="I148" s="54" t="str">
        <f>VLOOKUP(H148,'SUBJECT CODE'!$B$1:$C$30,2,0)</f>
        <v>History</v>
      </c>
      <c r="J148" s="54">
        <v>28</v>
      </c>
      <c r="K148" s="54" t="str">
        <f>VLOOKUP(J148,'SUBJECT CODE'!$B$1:$C$30,2,0)</f>
        <v>Political Science</v>
      </c>
      <c r="L148" s="55">
        <v>29</v>
      </c>
      <c r="M148" s="54" t="str">
        <f>VLOOKUP(L148,'SUBJECT CODE'!$B$1:$C$30,2,0)</f>
        <v>Geography</v>
      </c>
      <c r="N148" s="55">
        <v>39</v>
      </c>
      <c r="O148" s="54" t="str">
        <f>VLOOKUP(N148,'SUBJECT CODE'!$B$1:$C$30,2,0)</f>
        <v>Sociology</v>
      </c>
      <c r="P148" s="54" t="s">
        <v>42</v>
      </c>
      <c r="Q148" s="54" t="s">
        <v>67</v>
      </c>
      <c r="R148" s="54" t="s">
        <v>67</v>
      </c>
      <c r="S148" s="54" t="s">
        <v>61</v>
      </c>
      <c r="U148">
        <f t="shared" si="7"/>
        <v>0</v>
      </c>
      <c r="V148" t="str">
        <f t="shared" si="8"/>
        <v/>
      </c>
      <c r="W148" t="str">
        <f t="shared" si="9"/>
        <v/>
      </c>
      <c r="X148">
        <f t="shared" si="10"/>
        <v>0</v>
      </c>
    </row>
    <row r="149" s="34" customFormat="1" spans="1:24">
      <c r="A149" s="54"/>
      <c r="B149" s="54"/>
      <c r="C149" s="54"/>
      <c r="D149" s="55">
        <v>77</v>
      </c>
      <c r="E149" s="54" t="s">
        <v>57</v>
      </c>
      <c r="F149" s="55">
        <v>79</v>
      </c>
      <c r="G149" s="54" t="s">
        <v>104</v>
      </c>
      <c r="H149" s="55">
        <v>51</v>
      </c>
      <c r="I149" s="54" t="s">
        <v>79</v>
      </c>
      <c r="J149" s="54">
        <v>48</v>
      </c>
      <c r="K149" s="55" t="s">
        <v>79</v>
      </c>
      <c r="L149" s="55">
        <v>58</v>
      </c>
      <c r="M149" s="54" t="s">
        <v>79</v>
      </c>
      <c r="N149" s="55">
        <v>45</v>
      </c>
      <c r="O149" s="54" t="s">
        <v>48</v>
      </c>
      <c r="P149" s="54"/>
      <c r="Q149" s="54"/>
      <c r="R149" s="54"/>
      <c r="S149" s="54"/>
      <c r="T149" s="34" t="s">
        <v>470</v>
      </c>
      <c r="U149" s="39">
        <f>SUM(D149,F149,H149,J149,L149,N149)</f>
        <v>358</v>
      </c>
      <c r="V149">
        <f>U149-MIN(D149,F149,H149,J149,L149,N149)</f>
        <v>313</v>
      </c>
      <c r="W149">
        <f>IFERROR(V149/500*100,"")</f>
        <v>62.6</v>
      </c>
      <c r="X149" s="39">
        <f t="shared" si="10"/>
        <v>67</v>
      </c>
    </row>
    <row r="150" spans="1:24">
      <c r="A150" s="54">
        <v>16644559</v>
      </c>
      <c r="B150" s="54" t="s">
        <v>37</v>
      </c>
      <c r="C150" s="54" t="s">
        <v>341</v>
      </c>
      <c r="D150" s="55">
        <v>301</v>
      </c>
      <c r="E150" s="54" t="str">
        <f>VLOOKUP(D150,'SUBJECT CODE'!$B$1:$C$30,2,0)</f>
        <v>English Core</v>
      </c>
      <c r="F150" s="55">
        <v>124</v>
      </c>
      <c r="G150" s="54" t="str">
        <f>VLOOKUP(F150,'SUBJECT CODE'!$B$1:$C$30,2,0)</f>
        <v>NEPALI</v>
      </c>
      <c r="H150" s="55">
        <v>27</v>
      </c>
      <c r="I150" s="54" t="str">
        <f>VLOOKUP(H150,'SUBJECT CODE'!$B$1:$C$30,2,0)</f>
        <v>History</v>
      </c>
      <c r="J150" s="54">
        <v>28</v>
      </c>
      <c r="K150" s="54" t="str">
        <f>VLOOKUP(J150,'SUBJECT CODE'!$B$1:$C$30,2,0)</f>
        <v>Political Science</v>
      </c>
      <c r="L150" s="55">
        <v>29</v>
      </c>
      <c r="M150" s="54" t="str">
        <f>VLOOKUP(L150,'SUBJECT CODE'!$B$1:$C$30,2,0)</f>
        <v>Geography</v>
      </c>
      <c r="N150" s="55">
        <v>39</v>
      </c>
      <c r="O150" s="54" t="str">
        <f>VLOOKUP(N150,'SUBJECT CODE'!$B$1:$C$30,2,0)</f>
        <v>Sociology</v>
      </c>
      <c r="P150" s="54" t="s">
        <v>67</v>
      </c>
      <c r="Q150" s="54" t="s">
        <v>42</v>
      </c>
      <c r="R150" s="54" t="s">
        <v>42</v>
      </c>
      <c r="S150" s="54" t="s">
        <v>61</v>
      </c>
      <c r="U150">
        <f t="shared" si="7"/>
        <v>0</v>
      </c>
      <c r="V150" t="str">
        <f t="shared" si="8"/>
        <v/>
      </c>
      <c r="W150" t="str">
        <f t="shared" si="9"/>
        <v/>
      </c>
      <c r="X150">
        <f t="shared" si="10"/>
        <v>0</v>
      </c>
    </row>
    <row r="151" s="34" customFormat="1" spans="1:24">
      <c r="A151" s="54"/>
      <c r="B151" s="54"/>
      <c r="C151" s="54"/>
      <c r="D151" s="55">
        <v>71</v>
      </c>
      <c r="E151" s="54" t="s">
        <v>65</v>
      </c>
      <c r="F151" s="55">
        <v>74</v>
      </c>
      <c r="G151" s="54" t="s">
        <v>42</v>
      </c>
      <c r="H151" s="55">
        <v>39</v>
      </c>
      <c r="I151" s="54" t="s">
        <v>48</v>
      </c>
      <c r="J151" s="54">
        <v>56</v>
      </c>
      <c r="K151" s="55" t="s">
        <v>65</v>
      </c>
      <c r="L151" s="55">
        <v>69</v>
      </c>
      <c r="M151" s="54" t="s">
        <v>57</v>
      </c>
      <c r="N151" s="55">
        <v>50</v>
      </c>
      <c r="O151" s="54" t="s">
        <v>79</v>
      </c>
      <c r="P151" s="54"/>
      <c r="Q151" s="54"/>
      <c r="R151" s="54"/>
      <c r="S151" s="54"/>
      <c r="T151" s="34" t="s">
        <v>470</v>
      </c>
      <c r="U151" s="39">
        <f>SUM(D151,F151,H151,J151,L151,N151)</f>
        <v>359</v>
      </c>
      <c r="V151">
        <f>U151-MIN(D151,F151,H151,J151,L151,N151)</f>
        <v>320</v>
      </c>
      <c r="W151">
        <f>IFERROR(V151/500*100,"")</f>
        <v>64</v>
      </c>
      <c r="X151" s="39">
        <f t="shared" si="10"/>
        <v>58</v>
      </c>
    </row>
    <row r="152" spans="1:24">
      <c r="A152" s="54">
        <v>16644560</v>
      </c>
      <c r="B152" s="54" t="s">
        <v>50</v>
      </c>
      <c r="C152" s="54" t="s">
        <v>343</v>
      </c>
      <c r="D152" s="55">
        <v>301</v>
      </c>
      <c r="E152" s="54" t="str">
        <f>VLOOKUP(D152,'SUBJECT CODE'!$B$1:$C$30,2,0)</f>
        <v>English Core</v>
      </c>
      <c r="F152" s="55">
        <v>124</v>
      </c>
      <c r="G152" s="54" t="str">
        <f>VLOOKUP(F152,'SUBJECT CODE'!$B$1:$C$30,2,0)</f>
        <v>NEPALI</v>
      </c>
      <c r="H152" s="55">
        <v>27</v>
      </c>
      <c r="I152" s="54" t="str">
        <f>VLOOKUP(H152,'SUBJECT CODE'!$B$1:$C$30,2,0)</f>
        <v>History</v>
      </c>
      <c r="J152" s="54">
        <v>28</v>
      </c>
      <c r="K152" s="54" t="str">
        <f>VLOOKUP(J152,'SUBJECT CODE'!$B$1:$C$30,2,0)</f>
        <v>Political Science</v>
      </c>
      <c r="L152" s="55">
        <v>29</v>
      </c>
      <c r="M152" s="54" t="str">
        <f>VLOOKUP(L152,'SUBJECT CODE'!$B$1:$C$30,2,0)</f>
        <v>Geography</v>
      </c>
      <c r="N152" s="55">
        <v>39</v>
      </c>
      <c r="O152" s="54" t="str">
        <f>VLOOKUP(N152,'SUBJECT CODE'!$B$1:$C$30,2,0)</f>
        <v>Sociology</v>
      </c>
      <c r="P152" s="54" t="s">
        <v>118</v>
      </c>
      <c r="Q152" s="54" t="s">
        <v>104</v>
      </c>
      <c r="R152" s="54" t="s">
        <v>118</v>
      </c>
      <c r="S152" s="54" t="s">
        <v>61</v>
      </c>
      <c r="U152">
        <f t="shared" si="7"/>
        <v>0</v>
      </c>
      <c r="V152" t="str">
        <f t="shared" si="8"/>
        <v/>
      </c>
      <c r="W152" t="str">
        <f t="shared" si="9"/>
        <v/>
      </c>
      <c r="X152">
        <f t="shared" si="10"/>
        <v>0</v>
      </c>
    </row>
    <row r="153" s="34" customFormat="1" spans="1:24">
      <c r="A153" s="54"/>
      <c r="B153" s="54"/>
      <c r="C153" s="54"/>
      <c r="D153" s="55">
        <v>83</v>
      </c>
      <c r="E153" s="54" t="s">
        <v>67</v>
      </c>
      <c r="F153" s="55">
        <v>89</v>
      </c>
      <c r="G153" s="54" t="s">
        <v>118</v>
      </c>
      <c r="H153" s="55">
        <v>82</v>
      </c>
      <c r="I153" s="54" t="s">
        <v>104</v>
      </c>
      <c r="J153" s="54">
        <v>83</v>
      </c>
      <c r="K153" s="55" t="s">
        <v>104</v>
      </c>
      <c r="L153" s="55">
        <v>79</v>
      </c>
      <c r="M153" s="54" t="s">
        <v>42</v>
      </c>
      <c r="N153" s="55">
        <v>78</v>
      </c>
      <c r="O153" s="54" t="s">
        <v>104</v>
      </c>
      <c r="P153" s="54"/>
      <c r="Q153" s="54"/>
      <c r="R153" s="54"/>
      <c r="S153" s="54"/>
      <c r="T153" s="34" t="s">
        <v>470</v>
      </c>
      <c r="U153" s="39">
        <f>SUM(D153,F153,H153,J153,L153,N153)</f>
        <v>494</v>
      </c>
      <c r="V153">
        <f>U153-MIN(D153,F153,H153,J153,L153,N153)</f>
        <v>416</v>
      </c>
      <c r="W153">
        <f>IFERROR(V153/500*100,"")</f>
        <v>83.2</v>
      </c>
      <c r="X153" s="39">
        <f t="shared" si="10"/>
        <v>4</v>
      </c>
    </row>
    <row r="154" spans="1:24">
      <c r="A154" s="54">
        <v>16644561</v>
      </c>
      <c r="B154" s="54" t="s">
        <v>50</v>
      </c>
      <c r="C154" s="54" t="s">
        <v>346</v>
      </c>
      <c r="D154" s="55">
        <v>301</v>
      </c>
      <c r="E154" s="54" t="str">
        <f>VLOOKUP(D154,'SUBJECT CODE'!$B$1:$C$30,2,0)</f>
        <v>English Core</v>
      </c>
      <c r="F154" s="55">
        <v>124</v>
      </c>
      <c r="G154" s="54" t="str">
        <f>VLOOKUP(F154,'SUBJECT CODE'!$B$1:$C$30,2,0)</f>
        <v>NEPALI</v>
      </c>
      <c r="H154" s="55">
        <v>27</v>
      </c>
      <c r="I154" s="54" t="str">
        <f>VLOOKUP(H154,'SUBJECT CODE'!$B$1:$C$30,2,0)</f>
        <v>History</v>
      </c>
      <c r="J154" s="54">
        <v>28</v>
      </c>
      <c r="K154" s="54" t="str">
        <f>VLOOKUP(J154,'SUBJECT CODE'!$B$1:$C$30,2,0)</f>
        <v>Political Science</v>
      </c>
      <c r="L154" s="55">
        <v>29</v>
      </c>
      <c r="M154" s="54" t="str">
        <f>VLOOKUP(L154,'SUBJECT CODE'!$B$1:$C$30,2,0)</f>
        <v>Geography</v>
      </c>
      <c r="N154" s="55">
        <v>39</v>
      </c>
      <c r="O154" s="54" t="str">
        <f>VLOOKUP(N154,'SUBJECT CODE'!$B$1:$C$30,2,0)</f>
        <v>Sociology</v>
      </c>
      <c r="P154" s="54" t="s">
        <v>42</v>
      </c>
      <c r="Q154" s="54" t="s">
        <v>42</v>
      </c>
      <c r="R154" s="54" t="s">
        <v>42</v>
      </c>
      <c r="S154" s="54" t="s">
        <v>61</v>
      </c>
      <c r="U154">
        <f t="shared" si="7"/>
        <v>0</v>
      </c>
      <c r="V154" t="str">
        <f t="shared" si="8"/>
        <v/>
      </c>
      <c r="W154" t="str">
        <f t="shared" si="9"/>
        <v/>
      </c>
      <c r="X154">
        <f t="shared" si="10"/>
        <v>0</v>
      </c>
    </row>
    <row r="155" s="34" customFormat="1" spans="1:24">
      <c r="A155" s="54"/>
      <c r="B155" s="54"/>
      <c r="C155" s="54"/>
      <c r="D155" s="55">
        <v>83</v>
      </c>
      <c r="E155" s="54" t="s">
        <v>67</v>
      </c>
      <c r="F155" s="55">
        <v>83</v>
      </c>
      <c r="G155" s="54" t="s">
        <v>104</v>
      </c>
      <c r="H155" s="55">
        <v>75</v>
      </c>
      <c r="I155" s="54" t="s">
        <v>42</v>
      </c>
      <c r="J155" s="54">
        <v>58</v>
      </c>
      <c r="K155" s="55" t="s">
        <v>65</v>
      </c>
      <c r="L155" s="55">
        <v>82</v>
      </c>
      <c r="M155" s="54" t="s">
        <v>104</v>
      </c>
      <c r="N155" s="55">
        <v>65</v>
      </c>
      <c r="O155" s="54" t="s">
        <v>67</v>
      </c>
      <c r="P155" s="54"/>
      <c r="Q155" s="54"/>
      <c r="R155" s="54"/>
      <c r="S155" s="54"/>
      <c r="T155" s="34" t="s">
        <v>470</v>
      </c>
      <c r="U155" s="39">
        <f>SUM(D155,F155,H155,J155,L155,N155)</f>
        <v>446</v>
      </c>
      <c r="V155">
        <f>U155-MIN(D155,F155,H155,J155,L155,N155)</f>
        <v>388</v>
      </c>
      <c r="W155">
        <f>IFERROR(V155/500*100,"")</f>
        <v>77.6</v>
      </c>
      <c r="X155" s="39">
        <f t="shared" si="10"/>
        <v>12</v>
      </c>
    </row>
    <row r="156" spans="1:24">
      <c r="A156" s="54">
        <v>16644562</v>
      </c>
      <c r="B156" s="54" t="s">
        <v>50</v>
      </c>
      <c r="C156" s="54" t="s">
        <v>350</v>
      </c>
      <c r="D156" s="55">
        <v>301</v>
      </c>
      <c r="E156" s="54" t="str">
        <f>VLOOKUP(D156,'SUBJECT CODE'!$B$1:$C$30,2,0)</f>
        <v>English Core</v>
      </c>
      <c r="F156" s="55">
        <v>124</v>
      </c>
      <c r="G156" s="54" t="str">
        <f>VLOOKUP(F156,'SUBJECT CODE'!$B$1:$C$30,2,0)</f>
        <v>NEPALI</v>
      </c>
      <c r="H156" s="55">
        <v>39</v>
      </c>
      <c r="I156" s="54" t="str">
        <f>VLOOKUP(H156,'SUBJECT CODE'!$B$1:$C$30,2,0)</f>
        <v>Sociology</v>
      </c>
      <c r="J156" s="54">
        <v>28</v>
      </c>
      <c r="K156" s="54" t="str">
        <f>VLOOKUP(J156,'SUBJECT CODE'!$B$1:$C$30,2,0)</f>
        <v>Political Science</v>
      </c>
      <c r="L156" s="55">
        <v>29</v>
      </c>
      <c r="M156" s="54" t="str">
        <f>VLOOKUP(L156,'SUBJECT CODE'!$B$1:$C$30,2,0)</f>
        <v>Geography</v>
      </c>
      <c r="N156" s="55">
        <v>27</v>
      </c>
      <c r="O156" s="54" t="str">
        <f>VLOOKUP(N156,'SUBJECT CODE'!$B$1:$C$30,2,0)</f>
        <v>History</v>
      </c>
      <c r="P156" s="54" t="s">
        <v>42</v>
      </c>
      <c r="Q156" s="54" t="s">
        <v>42</v>
      </c>
      <c r="R156" s="54" t="s">
        <v>67</v>
      </c>
      <c r="S156" s="54" t="s">
        <v>61</v>
      </c>
      <c r="U156">
        <f t="shared" ref="U156:U195" si="11">COUNTBLANK(D156:O156)</f>
        <v>0</v>
      </c>
      <c r="V156" t="str">
        <f t="shared" ref="V156:V195" si="12">IF(U156=1,SUM(N156,L156,K156,H156,F156,D156),"")</f>
        <v/>
      </c>
      <c r="W156" t="str">
        <f t="shared" ref="W156:W195" si="13">IFERROR(V156/600*100,"")</f>
        <v/>
      </c>
      <c r="X156">
        <f t="shared" ref="X156:X195" si="14">IFERROR(RANK(W156,$W$5:$W$215),0)</f>
        <v>0</v>
      </c>
    </row>
    <row r="157" s="34" customFormat="1" spans="1:24">
      <c r="A157" s="54"/>
      <c r="B157" s="54"/>
      <c r="C157" s="54"/>
      <c r="D157" s="55">
        <v>80</v>
      </c>
      <c r="E157" s="54" t="s">
        <v>67</v>
      </c>
      <c r="F157" s="55">
        <v>72</v>
      </c>
      <c r="G157" s="54" t="s">
        <v>67</v>
      </c>
      <c r="H157" s="55">
        <v>46</v>
      </c>
      <c r="I157" s="54" t="s">
        <v>48</v>
      </c>
      <c r="J157" s="54">
        <v>44</v>
      </c>
      <c r="K157" s="55" t="s">
        <v>48</v>
      </c>
      <c r="L157" s="55">
        <v>62</v>
      </c>
      <c r="M157" s="54" t="s">
        <v>65</v>
      </c>
      <c r="N157" s="55">
        <v>31</v>
      </c>
      <c r="O157" s="54" t="s">
        <v>46</v>
      </c>
      <c r="P157" s="54"/>
      <c r="Q157" s="54"/>
      <c r="R157" s="54"/>
      <c r="S157" s="54"/>
      <c r="T157" s="34" t="s">
        <v>470</v>
      </c>
      <c r="U157" s="39">
        <f>SUM(D157,F157,H157,J157,L157,N157)</f>
        <v>335</v>
      </c>
      <c r="V157">
        <f>U157-MIN(D157,F157,H157,J157,L157,N157)</f>
        <v>304</v>
      </c>
      <c r="W157">
        <f>IFERROR(V157/500*100,"")</f>
        <v>60.8</v>
      </c>
      <c r="X157" s="39">
        <f t="shared" si="14"/>
        <v>73</v>
      </c>
    </row>
    <row r="158" spans="1:24">
      <c r="A158" s="54">
        <v>16644563</v>
      </c>
      <c r="B158" s="54" t="s">
        <v>50</v>
      </c>
      <c r="C158" s="54" t="s">
        <v>355</v>
      </c>
      <c r="D158" s="55">
        <v>301</v>
      </c>
      <c r="E158" s="54" t="str">
        <f>VLOOKUP(D158,'SUBJECT CODE'!$B$1:$C$30,2,0)</f>
        <v>English Core</v>
      </c>
      <c r="F158" s="55">
        <v>124</v>
      </c>
      <c r="G158" s="54" t="str">
        <f>VLOOKUP(F158,'SUBJECT CODE'!$B$1:$C$30,2,0)</f>
        <v>NEPALI</v>
      </c>
      <c r="H158" s="55">
        <v>27</v>
      </c>
      <c r="I158" s="54" t="str">
        <f>VLOOKUP(H158,'SUBJECT CODE'!$B$1:$C$30,2,0)</f>
        <v>History</v>
      </c>
      <c r="J158" s="54">
        <v>28</v>
      </c>
      <c r="K158" s="54" t="str">
        <f>VLOOKUP(J158,'SUBJECT CODE'!$B$1:$C$30,2,0)</f>
        <v>Political Science</v>
      </c>
      <c r="L158" s="55">
        <v>29</v>
      </c>
      <c r="M158" s="54" t="str">
        <f>VLOOKUP(L158,'SUBJECT CODE'!$B$1:$C$30,2,0)</f>
        <v>Geography</v>
      </c>
      <c r="N158" s="55">
        <v>39</v>
      </c>
      <c r="O158" s="54" t="str">
        <f>VLOOKUP(N158,'SUBJECT CODE'!$B$1:$C$30,2,0)</f>
        <v>Sociology</v>
      </c>
      <c r="P158" s="54" t="s">
        <v>42</v>
      </c>
      <c r="Q158" s="54" t="s">
        <v>42</v>
      </c>
      <c r="R158" s="54" t="s">
        <v>67</v>
      </c>
      <c r="S158" s="54" t="s">
        <v>61</v>
      </c>
      <c r="U158">
        <f t="shared" si="11"/>
        <v>0</v>
      </c>
      <c r="V158" t="str">
        <f t="shared" si="12"/>
        <v/>
      </c>
      <c r="W158" t="str">
        <f t="shared" si="13"/>
        <v/>
      </c>
      <c r="X158">
        <f t="shared" si="14"/>
        <v>0</v>
      </c>
    </row>
    <row r="159" s="34" customFormat="1" spans="1:24">
      <c r="A159" s="54"/>
      <c r="B159" s="54"/>
      <c r="C159" s="54"/>
      <c r="D159" s="55">
        <v>56</v>
      </c>
      <c r="E159" s="54" t="s">
        <v>48</v>
      </c>
      <c r="F159" s="55">
        <v>82</v>
      </c>
      <c r="G159" s="54" t="s">
        <v>104</v>
      </c>
      <c r="H159" s="55">
        <v>58</v>
      </c>
      <c r="I159" s="54" t="s">
        <v>65</v>
      </c>
      <c r="J159" s="54">
        <v>48</v>
      </c>
      <c r="K159" s="55" t="s">
        <v>79</v>
      </c>
      <c r="L159" s="55">
        <v>54</v>
      </c>
      <c r="M159" s="54" t="s">
        <v>79</v>
      </c>
      <c r="N159" s="55">
        <v>43</v>
      </c>
      <c r="O159" s="54" t="s">
        <v>48</v>
      </c>
      <c r="P159" s="54"/>
      <c r="Q159" s="54"/>
      <c r="R159" s="54"/>
      <c r="S159" s="54"/>
      <c r="T159" s="34" t="s">
        <v>470</v>
      </c>
      <c r="U159" s="39">
        <f>SUM(D159,F159,H159,J159,L159,N159)</f>
        <v>341</v>
      </c>
      <c r="V159">
        <f>U159-MIN(D159,F159,H159,J159,L159,N159)</f>
        <v>298</v>
      </c>
      <c r="W159">
        <f>IFERROR(V159/500*100,"")</f>
        <v>59.6</v>
      </c>
      <c r="X159" s="39">
        <f t="shared" si="14"/>
        <v>79</v>
      </c>
    </row>
    <row r="160" spans="1:24">
      <c r="A160" s="54">
        <v>16644564</v>
      </c>
      <c r="B160" s="54" t="s">
        <v>50</v>
      </c>
      <c r="C160" s="54" t="s">
        <v>358</v>
      </c>
      <c r="D160" s="55">
        <v>301</v>
      </c>
      <c r="E160" s="54" t="str">
        <f>VLOOKUP(D160,'SUBJECT CODE'!$B$1:$C$30,2,0)</f>
        <v>English Core</v>
      </c>
      <c r="F160" s="55">
        <v>124</v>
      </c>
      <c r="G160" s="54" t="str">
        <f>VLOOKUP(F160,'SUBJECT CODE'!$B$1:$C$30,2,0)</f>
        <v>NEPALI</v>
      </c>
      <c r="H160" s="55">
        <v>27</v>
      </c>
      <c r="I160" s="54" t="str">
        <f>VLOOKUP(H160,'SUBJECT CODE'!$B$1:$C$30,2,0)</f>
        <v>History</v>
      </c>
      <c r="J160" s="54">
        <v>28</v>
      </c>
      <c r="K160" s="54" t="str">
        <f>VLOOKUP(J160,'SUBJECT CODE'!$B$1:$C$30,2,0)</f>
        <v>Political Science</v>
      </c>
      <c r="L160" s="55">
        <v>29</v>
      </c>
      <c r="M160" s="54" t="str">
        <f>VLOOKUP(L160,'SUBJECT CODE'!$B$1:$C$30,2,0)</f>
        <v>Geography</v>
      </c>
      <c r="N160" s="55">
        <v>39</v>
      </c>
      <c r="O160" s="54" t="str">
        <f>VLOOKUP(N160,'SUBJECT CODE'!$B$1:$C$30,2,0)</f>
        <v>Sociology</v>
      </c>
      <c r="P160" s="54" t="s">
        <v>42</v>
      </c>
      <c r="Q160" s="54" t="s">
        <v>67</v>
      </c>
      <c r="R160" s="54" t="s">
        <v>42</v>
      </c>
      <c r="S160" s="54" t="s">
        <v>61</v>
      </c>
      <c r="U160">
        <f t="shared" si="11"/>
        <v>0</v>
      </c>
      <c r="V160" t="str">
        <f t="shared" si="12"/>
        <v/>
      </c>
      <c r="W160" t="str">
        <f t="shared" si="13"/>
        <v/>
      </c>
      <c r="X160">
        <f t="shared" si="14"/>
        <v>0</v>
      </c>
    </row>
    <row r="161" s="34" customFormat="1" spans="1:24">
      <c r="A161" s="54"/>
      <c r="B161" s="54"/>
      <c r="C161" s="54"/>
      <c r="D161" s="55">
        <v>79</v>
      </c>
      <c r="E161" s="54" t="s">
        <v>67</v>
      </c>
      <c r="F161" s="55">
        <v>93</v>
      </c>
      <c r="G161" s="54" t="s">
        <v>118</v>
      </c>
      <c r="H161" s="55">
        <v>75</v>
      </c>
      <c r="I161" s="54" t="s">
        <v>42</v>
      </c>
      <c r="J161" s="54">
        <v>69</v>
      </c>
      <c r="K161" s="55" t="s">
        <v>67</v>
      </c>
      <c r="L161" s="55">
        <v>79</v>
      </c>
      <c r="M161" s="54" t="s">
        <v>42</v>
      </c>
      <c r="N161" s="55">
        <v>71</v>
      </c>
      <c r="O161" s="54" t="s">
        <v>42</v>
      </c>
      <c r="P161" s="54"/>
      <c r="Q161" s="54"/>
      <c r="R161" s="54"/>
      <c r="S161" s="54"/>
      <c r="T161" s="34" t="s">
        <v>470</v>
      </c>
      <c r="U161" s="39">
        <f>SUM(D161,F161,H161,J161,L161,N161)</f>
        <v>466</v>
      </c>
      <c r="V161">
        <f>U161-MIN(D161,F161,H161,J161,L161,N161)</f>
        <v>397</v>
      </c>
      <c r="W161">
        <f>IFERROR(V161/500*100,"")</f>
        <v>79.4</v>
      </c>
      <c r="X161" s="39">
        <f t="shared" si="14"/>
        <v>8</v>
      </c>
    </row>
    <row r="162" spans="1:24">
      <c r="A162" s="54">
        <v>16644565</v>
      </c>
      <c r="B162" s="54" t="s">
        <v>50</v>
      </c>
      <c r="C162" s="54" t="s">
        <v>362</v>
      </c>
      <c r="D162" s="55">
        <v>301</v>
      </c>
      <c r="E162" s="54" t="str">
        <f>VLOOKUP(D162,'SUBJECT CODE'!$B$1:$C$30,2,0)</f>
        <v>English Core</v>
      </c>
      <c r="F162" s="55">
        <v>302</v>
      </c>
      <c r="G162" s="54" t="str">
        <f>VLOOKUP(F162,'SUBJECT CODE'!$B$1:$C$30,2,0)</f>
        <v>HINDI</v>
      </c>
      <c r="H162" s="55">
        <v>39</v>
      </c>
      <c r="I162" s="54" t="str">
        <f>VLOOKUP(H162,'SUBJECT CODE'!$B$1:$C$30,2,0)</f>
        <v>Sociology</v>
      </c>
      <c r="J162" s="54">
        <v>28</v>
      </c>
      <c r="K162" s="54" t="str">
        <f>VLOOKUP(J162,'SUBJECT CODE'!$B$1:$C$30,2,0)</f>
        <v>Political Science</v>
      </c>
      <c r="L162" s="55">
        <v>29</v>
      </c>
      <c r="M162" s="54" t="str">
        <f>VLOOKUP(L162,'SUBJECT CODE'!$B$1:$C$30,2,0)</f>
        <v>Geography</v>
      </c>
      <c r="N162" s="55">
        <v>27</v>
      </c>
      <c r="O162" s="54" t="str">
        <f>VLOOKUP(N162,'SUBJECT CODE'!$B$1:$C$30,2,0)</f>
        <v>History</v>
      </c>
      <c r="P162" s="54" t="s">
        <v>42</v>
      </c>
      <c r="Q162" s="54" t="s">
        <v>42</v>
      </c>
      <c r="R162" s="54" t="s">
        <v>42</v>
      </c>
      <c r="S162" s="54" t="s">
        <v>61</v>
      </c>
      <c r="U162">
        <f t="shared" si="11"/>
        <v>0</v>
      </c>
      <c r="V162" t="str">
        <f t="shared" si="12"/>
        <v/>
      </c>
      <c r="W162" t="str">
        <f t="shared" si="13"/>
        <v/>
      </c>
      <c r="X162">
        <f t="shared" si="14"/>
        <v>0</v>
      </c>
    </row>
    <row r="163" s="34" customFormat="1" spans="1:24">
      <c r="A163" s="54"/>
      <c r="B163" s="54"/>
      <c r="C163" s="54"/>
      <c r="D163" s="55">
        <v>63</v>
      </c>
      <c r="E163" s="54" t="s">
        <v>79</v>
      </c>
      <c r="F163" s="55">
        <v>56</v>
      </c>
      <c r="G163" s="54" t="s">
        <v>48</v>
      </c>
      <c r="H163" s="55">
        <v>56</v>
      </c>
      <c r="I163" s="54" t="s">
        <v>65</v>
      </c>
      <c r="J163" s="54">
        <v>52</v>
      </c>
      <c r="K163" s="55" t="s">
        <v>65</v>
      </c>
      <c r="L163" s="55">
        <v>49</v>
      </c>
      <c r="M163" s="54" t="s">
        <v>48</v>
      </c>
      <c r="N163" s="55">
        <v>25</v>
      </c>
      <c r="O163" s="54" t="s">
        <v>46</v>
      </c>
      <c r="P163" s="54"/>
      <c r="Q163" s="54"/>
      <c r="R163" s="54"/>
      <c r="S163" s="54"/>
      <c r="T163" s="34" t="s">
        <v>470</v>
      </c>
      <c r="U163" s="39">
        <f>SUM(D163,F163,H163,J163,L163,N163)</f>
        <v>301</v>
      </c>
      <c r="V163">
        <f>U163-MIN(D163,F163,H163,J163,L163,N163)</f>
        <v>276</v>
      </c>
      <c r="W163">
        <f>IFERROR(V163/500*100,"")</f>
        <v>55.2</v>
      </c>
      <c r="X163" s="39">
        <f t="shared" si="14"/>
        <v>99</v>
      </c>
    </row>
    <row r="164" spans="1:24">
      <c r="A164" s="54">
        <v>16644566</v>
      </c>
      <c r="B164" s="54" t="s">
        <v>50</v>
      </c>
      <c r="C164" s="54" t="s">
        <v>367</v>
      </c>
      <c r="D164" s="55">
        <v>301</v>
      </c>
      <c r="E164" s="54" t="str">
        <f>VLOOKUP(D164,'SUBJECT CODE'!$B$1:$C$30,2,0)</f>
        <v>English Core</v>
      </c>
      <c r="F164" s="55">
        <v>302</v>
      </c>
      <c r="G164" s="54" t="str">
        <f>VLOOKUP(F164,'SUBJECT CODE'!$B$1:$C$30,2,0)</f>
        <v>HINDI</v>
      </c>
      <c r="H164" s="55">
        <v>27</v>
      </c>
      <c r="I164" s="54" t="str">
        <f>VLOOKUP(H164,'SUBJECT CODE'!$B$1:$C$30,2,0)</f>
        <v>History</v>
      </c>
      <c r="J164" s="54">
        <v>28</v>
      </c>
      <c r="K164" s="54" t="str">
        <f>VLOOKUP(J164,'SUBJECT CODE'!$B$1:$C$30,2,0)</f>
        <v>Political Science</v>
      </c>
      <c r="L164" s="55">
        <v>29</v>
      </c>
      <c r="M164" s="54" t="str">
        <f>VLOOKUP(L164,'SUBJECT CODE'!$B$1:$C$30,2,0)</f>
        <v>Geography</v>
      </c>
      <c r="N164" s="55">
        <v>39</v>
      </c>
      <c r="O164" s="54" t="str">
        <f>VLOOKUP(N164,'SUBJECT CODE'!$B$1:$C$30,2,0)</f>
        <v>Sociology</v>
      </c>
      <c r="P164" s="54" t="s">
        <v>67</v>
      </c>
      <c r="Q164" s="54" t="s">
        <v>42</v>
      </c>
      <c r="R164" s="54" t="s">
        <v>67</v>
      </c>
      <c r="S164" s="54" t="s">
        <v>61</v>
      </c>
      <c r="U164">
        <f t="shared" si="11"/>
        <v>0</v>
      </c>
      <c r="V164" t="str">
        <f t="shared" si="12"/>
        <v/>
      </c>
      <c r="W164" t="str">
        <f t="shared" si="13"/>
        <v/>
      </c>
      <c r="X164">
        <f t="shared" si="14"/>
        <v>0</v>
      </c>
    </row>
    <row r="165" s="34" customFormat="1" spans="1:24">
      <c r="A165" s="54"/>
      <c r="B165" s="54"/>
      <c r="C165" s="54"/>
      <c r="D165" s="55">
        <v>69</v>
      </c>
      <c r="E165" s="54" t="s">
        <v>65</v>
      </c>
      <c r="F165" s="55">
        <v>59</v>
      </c>
      <c r="G165" s="54" t="s">
        <v>48</v>
      </c>
      <c r="H165" s="55">
        <v>52</v>
      </c>
      <c r="I165" s="54" t="s">
        <v>79</v>
      </c>
      <c r="J165" s="54">
        <v>53</v>
      </c>
      <c r="K165" s="55" t="s">
        <v>65</v>
      </c>
      <c r="L165" s="55">
        <v>51</v>
      </c>
      <c r="M165" s="54" t="s">
        <v>48</v>
      </c>
      <c r="N165" s="55">
        <v>47</v>
      </c>
      <c r="O165" s="54" t="s">
        <v>48</v>
      </c>
      <c r="P165" s="54"/>
      <c r="Q165" s="54"/>
      <c r="R165" s="54"/>
      <c r="S165" s="54"/>
      <c r="T165" s="34" t="s">
        <v>470</v>
      </c>
      <c r="U165" s="39">
        <f>SUM(D165,F165,H165,J165,L165,N165)</f>
        <v>331</v>
      </c>
      <c r="V165">
        <f>U165-MIN(D165,F165,H165,J165,L165,N165)</f>
        <v>284</v>
      </c>
      <c r="W165">
        <f>IFERROR(V165/500*100,"")</f>
        <v>56.8</v>
      </c>
      <c r="X165" s="39">
        <f t="shared" si="14"/>
        <v>94</v>
      </c>
    </row>
    <row r="166" spans="1:24">
      <c r="A166" s="54">
        <v>16644567</v>
      </c>
      <c r="B166" s="54" t="s">
        <v>50</v>
      </c>
      <c r="C166" s="54" t="s">
        <v>371</v>
      </c>
      <c r="D166" s="55">
        <v>301</v>
      </c>
      <c r="E166" s="54" t="str">
        <f>VLOOKUP(D166,'SUBJECT CODE'!$B$1:$C$30,2,0)</f>
        <v>English Core</v>
      </c>
      <c r="F166" s="55">
        <v>124</v>
      </c>
      <c r="G166" s="54" t="str">
        <f>VLOOKUP(F166,'SUBJECT CODE'!$B$1:$C$30,2,0)</f>
        <v>NEPALI</v>
      </c>
      <c r="H166" s="55">
        <v>27</v>
      </c>
      <c r="I166" s="54" t="str">
        <f>VLOOKUP(H166,'SUBJECT CODE'!$B$1:$C$30,2,0)</f>
        <v>History</v>
      </c>
      <c r="J166" s="54">
        <v>28</v>
      </c>
      <c r="K166" s="54" t="str">
        <f>VLOOKUP(J166,'SUBJECT CODE'!$B$1:$C$30,2,0)</f>
        <v>Political Science</v>
      </c>
      <c r="L166" s="55">
        <v>29</v>
      </c>
      <c r="M166" s="54" t="str">
        <f>VLOOKUP(L166,'SUBJECT CODE'!$B$1:$C$30,2,0)</f>
        <v>Geography</v>
      </c>
      <c r="N166" s="55">
        <v>39</v>
      </c>
      <c r="O166" s="54" t="str">
        <f>VLOOKUP(N166,'SUBJECT CODE'!$B$1:$C$30,2,0)</f>
        <v>Sociology</v>
      </c>
      <c r="P166" s="54" t="s">
        <v>42</v>
      </c>
      <c r="Q166" s="54" t="s">
        <v>67</v>
      </c>
      <c r="R166" s="54" t="s">
        <v>42</v>
      </c>
      <c r="S166" s="54" t="s">
        <v>61</v>
      </c>
      <c r="U166">
        <f t="shared" si="11"/>
        <v>0</v>
      </c>
      <c r="V166" t="str">
        <f t="shared" si="12"/>
        <v/>
      </c>
      <c r="W166" t="str">
        <f t="shared" si="13"/>
        <v/>
      </c>
      <c r="X166">
        <f t="shared" si="14"/>
        <v>0</v>
      </c>
    </row>
    <row r="167" s="34" customFormat="1" spans="1:24">
      <c r="A167" s="54"/>
      <c r="B167" s="54"/>
      <c r="C167" s="54"/>
      <c r="D167" s="55">
        <v>79</v>
      </c>
      <c r="E167" s="54" t="s">
        <v>67</v>
      </c>
      <c r="F167" s="55">
        <v>66</v>
      </c>
      <c r="G167" s="54" t="s">
        <v>57</v>
      </c>
      <c r="H167" s="55">
        <v>53</v>
      </c>
      <c r="I167" s="54" t="s">
        <v>79</v>
      </c>
      <c r="J167" s="54">
        <v>61</v>
      </c>
      <c r="K167" s="55" t="s">
        <v>57</v>
      </c>
      <c r="L167" s="55">
        <v>75</v>
      </c>
      <c r="M167" s="54" t="s">
        <v>67</v>
      </c>
      <c r="N167" s="55">
        <v>45</v>
      </c>
      <c r="O167" s="54" t="s">
        <v>48</v>
      </c>
      <c r="P167" s="54"/>
      <c r="Q167" s="54"/>
      <c r="R167" s="54"/>
      <c r="S167" s="54"/>
      <c r="T167" s="34" t="s">
        <v>470</v>
      </c>
      <c r="U167" s="39">
        <f>SUM(D167,F167,H167,J167,L167,N167)</f>
        <v>379</v>
      </c>
      <c r="V167">
        <f>U167-MIN(D167,F167,H167,J167,L167,N167)</f>
        <v>334</v>
      </c>
      <c r="W167">
        <f>IFERROR(V167/500*100,"")</f>
        <v>66.8</v>
      </c>
      <c r="X167" s="39">
        <f t="shared" si="14"/>
        <v>43</v>
      </c>
    </row>
    <row r="168" spans="1:24">
      <c r="A168" s="54">
        <v>16644568</v>
      </c>
      <c r="B168" s="54" t="s">
        <v>50</v>
      </c>
      <c r="C168" s="54" t="s">
        <v>373</v>
      </c>
      <c r="D168" s="55">
        <v>301</v>
      </c>
      <c r="E168" s="54" t="str">
        <f>VLOOKUP(D168,'SUBJECT CODE'!$B$1:$C$30,2,0)</f>
        <v>English Core</v>
      </c>
      <c r="F168" s="55">
        <v>124</v>
      </c>
      <c r="G168" s="54" t="str">
        <f>VLOOKUP(F168,'SUBJECT CODE'!$B$1:$C$30,2,0)</f>
        <v>NEPALI</v>
      </c>
      <c r="H168" s="55">
        <v>27</v>
      </c>
      <c r="I168" s="54" t="str">
        <f>VLOOKUP(H168,'SUBJECT CODE'!$B$1:$C$30,2,0)</f>
        <v>History</v>
      </c>
      <c r="J168" s="54">
        <v>28</v>
      </c>
      <c r="K168" s="54" t="str">
        <f>VLOOKUP(J168,'SUBJECT CODE'!$B$1:$C$30,2,0)</f>
        <v>Political Science</v>
      </c>
      <c r="L168" s="55">
        <v>29</v>
      </c>
      <c r="M168" s="54" t="str">
        <f>VLOOKUP(L168,'SUBJECT CODE'!$B$1:$C$30,2,0)</f>
        <v>Geography</v>
      </c>
      <c r="N168" s="55">
        <v>39</v>
      </c>
      <c r="O168" s="54" t="str">
        <f>VLOOKUP(N168,'SUBJECT CODE'!$B$1:$C$30,2,0)</f>
        <v>Sociology</v>
      </c>
      <c r="P168" s="54" t="s">
        <v>42</v>
      </c>
      <c r="Q168" s="54" t="s">
        <v>42</v>
      </c>
      <c r="R168" s="54" t="s">
        <v>42</v>
      </c>
      <c r="S168" s="54" t="s">
        <v>61</v>
      </c>
      <c r="U168">
        <f t="shared" si="11"/>
        <v>0</v>
      </c>
      <c r="V168" t="str">
        <f t="shared" si="12"/>
        <v/>
      </c>
      <c r="W168" t="str">
        <f t="shared" si="13"/>
        <v/>
      </c>
      <c r="X168">
        <f t="shared" si="14"/>
        <v>0</v>
      </c>
    </row>
    <row r="169" s="34" customFormat="1" spans="1:24">
      <c r="A169" s="54"/>
      <c r="B169" s="54"/>
      <c r="C169" s="54"/>
      <c r="D169" s="55">
        <v>61</v>
      </c>
      <c r="E169" s="54" t="s">
        <v>79</v>
      </c>
      <c r="F169" s="55">
        <v>57</v>
      </c>
      <c r="G169" s="54" t="s">
        <v>79</v>
      </c>
      <c r="H169" s="55">
        <v>41</v>
      </c>
      <c r="I169" s="54" t="s">
        <v>48</v>
      </c>
      <c r="J169" s="54">
        <v>43</v>
      </c>
      <c r="K169" s="55" t="s">
        <v>48</v>
      </c>
      <c r="L169" s="55">
        <v>50</v>
      </c>
      <c r="M169" s="54" t="s">
        <v>48</v>
      </c>
      <c r="N169" s="55">
        <v>51</v>
      </c>
      <c r="O169" s="54" t="s">
        <v>79</v>
      </c>
      <c r="P169" s="54"/>
      <c r="Q169" s="54"/>
      <c r="R169" s="54"/>
      <c r="S169" s="54"/>
      <c r="T169" s="34" t="s">
        <v>470</v>
      </c>
      <c r="U169" s="39">
        <f>SUM(D169,F169,H169,J169,L169,N169)</f>
        <v>303</v>
      </c>
      <c r="V169">
        <f>U169-MIN(D169,F169,H169,J169,L169,N169)</f>
        <v>262</v>
      </c>
      <c r="W169">
        <f>IFERROR(V169/500*100,"")</f>
        <v>52.4</v>
      </c>
      <c r="X169" s="39">
        <f t="shared" si="14"/>
        <v>103</v>
      </c>
    </row>
    <row r="170" spans="1:24">
      <c r="A170" s="54">
        <v>16644569</v>
      </c>
      <c r="B170" s="54" t="s">
        <v>37</v>
      </c>
      <c r="C170" s="54" t="s">
        <v>375</v>
      </c>
      <c r="D170" s="55">
        <v>301</v>
      </c>
      <c r="E170" s="54" t="str">
        <f>VLOOKUP(D170,'SUBJECT CODE'!$B$1:$C$30,2,0)</f>
        <v>English Core</v>
      </c>
      <c r="F170" s="55">
        <v>124</v>
      </c>
      <c r="G170" s="54" t="str">
        <f>VLOOKUP(F170,'SUBJECT CODE'!$B$1:$C$30,2,0)</f>
        <v>NEPALI</v>
      </c>
      <c r="H170" s="55">
        <v>27</v>
      </c>
      <c r="I170" s="54" t="str">
        <f>VLOOKUP(H170,'SUBJECT CODE'!$B$1:$C$30,2,0)</f>
        <v>History</v>
      </c>
      <c r="J170" s="54">
        <v>28</v>
      </c>
      <c r="K170" s="54" t="str">
        <f>VLOOKUP(J170,'SUBJECT CODE'!$B$1:$C$30,2,0)</f>
        <v>Political Science</v>
      </c>
      <c r="L170" s="55">
        <v>29</v>
      </c>
      <c r="M170" s="54" t="str">
        <f>VLOOKUP(L170,'SUBJECT CODE'!$B$1:$C$30,2,0)</f>
        <v>Geography</v>
      </c>
      <c r="N170" s="55">
        <v>39</v>
      </c>
      <c r="O170" s="54" t="str">
        <f>VLOOKUP(N170,'SUBJECT CODE'!$B$1:$C$30,2,0)</f>
        <v>Sociology</v>
      </c>
      <c r="P170" s="54" t="s">
        <v>42</v>
      </c>
      <c r="Q170" s="54" t="s">
        <v>67</v>
      </c>
      <c r="R170" s="54" t="s">
        <v>42</v>
      </c>
      <c r="S170" s="54" t="s">
        <v>61</v>
      </c>
      <c r="U170">
        <f t="shared" si="11"/>
        <v>0</v>
      </c>
      <c r="V170" t="str">
        <f t="shared" si="12"/>
        <v/>
      </c>
      <c r="W170" t="str">
        <f t="shared" si="13"/>
        <v/>
      </c>
      <c r="X170">
        <f t="shared" si="14"/>
        <v>0</v>
      </c>
    </row>
    <row r="171" s="34" customFormat="1" spans="1:24">
      <c r="A171" s="54"/>
      <c r="B171" s="54"/>
      <c r="C171" s="54"/>
      <c r="D171" s="55">
        <v>76</v>
      </c>
      <c r="E171" s="54" t="s">
        <v>57</v>
      </c>
      <c r="F171" s="55">
        <v>76</v>
      </c>
      <c r="G171" s="54" t="s">
        <v>42</v>
      </c>
      <c r="H171" s="55">
        <v>52</v>
      </c>
      <c r="I171" s="54" t="s">
        <v>79</v>
      </c>
      <c r="J171" s="54">
        <v>54</v>
      </c>
      <c r="K171" s="55" t="s">
        <v>65</v>
      </c>
      <c r="L171" s="55">
        <v>81</v>
      </c>
      <c r="M171" s="54" t="s">
        <v>42</v>
      </c>
      <c r="N171" s="55">
        <v>53</v>
      </c>
      <c r="O171" s="54" t="s">
        <v>65</v>
      </c>
      <c r="P171" s="54"/>
      <c r="Q171" s="54"/>
      <c r="R171" s="54"/>
      <c r="S171" s="54"/>
      <c r="T171" s="34" t="s">
        <v>470</v>
      </c>
      <c r="U171" s="39">
        <f>SUM(D171,F171,H171,J171,L171,N171)</f>
        <v>392</v>
      </c>
      <c r="V171">
        <f>U171-MIN(D171,F171,H171,J171,L171,N171)</f>
        <v>340</v>
      </c>
      <c r="W171">
        <f>IFERROR(V171/500*100,"")</f>
        <v>68</v>
      </c>
      <c r="X171" s="39">
        <f t="shared" si="14"/>
        <v>41</v>
      </c>
    </row>
    <row r="172" spans="1:24">
      <c r="A172" s="54">
        <v>16644570</v>
      </c>
      <c r="B172" s="54" t="s">
        <v>50</v>
      </c>
      <c r="C172" s="54" t="s">
        <v>378</v>
      </c>
      <c r="D172" s="55">
        <v>301</v>
      </c>
      <c r="E172" s="54" t="str">
        <f>VLOOKUP(D172,'SUBJECT CODE'!$B$1:$C$30,2,0)</f>
        <v>English Core</v>
      </c>
      <c r="F172" s="55">
        <v>124</v>
      </c>
      <c r="G172" s="54" t="str">
        <f>VLOOKUP(F172,'SUBJECT CODE'!$B$1:$C$30,2,0)</f>
        <v>NEPALI</v>
      </c>
      <c r="H172" s="55">
        <v>27</v>
      </c>
      <c r="I172" s="54" t="str">
        <f>VLOOKUP(H172,'SUBJECT CODE'!$B$1:$C$30,2,0)</f>
        <v>History</v>
      </c>
      <c r="J172" s="54">
        <v>28</v>
      </c>
      <c r="K172" s="54" t="str">
        <f>VLOOKUP(J172,'SUBJECT CODE'!$B$1:$C$30,2,0)</f>
        <v>Political Science</v>
      </c>
      <c r="L172" s="55">
        <v>29</v>
      </c>
      <c r="M172" s="54" t="str">
        <f>VLOOKUP(L172,'SUBJECT CODE'!$B$1:$C$30,2,0)</f>
        <v>Geography</v>
      </c>
      <c r="N172" s="55">
        <v>39</v>
      </c>
      <c r="O172" s="54" t="str">
        <f>VLOOKUP(N172,'SUBJECT CODE'!$B$1:$C$30,2,0)</f>
        <v>Sociology</v>
      </c>
      <c r="P172" s="54" t="s">
        <v>67</v>
      </c>
      <c r="Q172" s="54" t="s">
        <v>67</v>
      </c>
      <c r="R172" s="54" t="s">
        <v>42</v>
      </c>
      <c r="S172" s="54" t="s">
        <v>61</v>
      </c>
      <c r="U172">
        <f t="shared" si="11"/>
        <v>0</v>
      </c>
      <c r="V172" t="str">
        <f t="shared" si="12"/>
        <v/>
      </c>
      <c r="W172" t="str">
        <f t="shared" si="13"/>
        <v/>
      </c>
      <c r="X172">
        <f t="shared" si="14"/>
        <v>0</v>
      </c>
    </row>
    <row r="173" s="34" customFormat="1" spans="1:24">
      <c r="A173" s="54"/>
      <c r="B173" s="54"/>
      <c r="C173" s="54"/>
      <c r="D173" s="55">
        <v>77</v>
      </c>
      <c r="E173" s="54" t="s">
        <v>57</v>
      </c>
      <c r="F173" s="55">
        <v>75</v>
      </c>
      <c r="G173" s="54" t="s">
        <v>42</v>
      </c>
      <c r="H173" s="55">
        <v>52</v>
      </c>
      <c r="I173" s="54" t="s">
        <v>79</v>
      </c>
      <c r="J173" s="54">
        <v>74</v>
      </c>
      <c r="K173" s="55" t="s">
        <v>42</v>
      </c>
      <c r="L173" s="55">
        <v>75</v>
      </c>
      <c r="M173" s="54" t="s">
        <v>67</v>
      </c>
      <c r="N173" s="55">
        <v>57</v>
      </c>
      <c r="O173" s="54" t="s">
        <v>65</v>
      </c>
      <c r="P173" s="54"/>
      <c r="Q173" s="54"/>
      <c r="R173" s="54"/>
      <c r="S173" s="54"/>
      <c r="T173" s="34" t="s">
        <v>470</v>
      </c>
      <c r="U173" s="39">
        <f>SUM(D173,F173,H173,J173,L173,N173)</f>
        <v>410</v>
      </c>
      <c r="V173">
        <f>U173-MIN(D173,F173,H173,J173,L173,N173)</f>
        <v>358</v>
      </c>
      <c r="W173">
        <f>IFERROR(V173/500*100,"")</f>
        <v>71.6</v>
      </c>
      <c r="X173" s="39">
        <f t="shared" si="14"/>
        <v>23</v>
      </c>
    </row>
    <row r="174" spans="1:24">
      <c r="A174" s="54">
        <v>16644571</v>
      </c>
      <c r="B174" s="54" t="s">
        <v>37</v>
      </c>
      <c r="C174" s="54" t="s">
        <v>380</v>
      </c>
      <c r="D174" s="55">
        <v>301</v>
      </c>
      <c r="E174" s="54" t="str">
        <f>VLOOKUP(D174,'SUBJECT CODE'!$B$1:$C$30,2,0)</f>
        <v>English Core</v>
      </c>
      <c r="F174" s="55">
        <v>124</v>
      </c>
      <c r="G174" s="54" t="str">
        <f>VLOOKUP(F174,'SUBJECT CODE'!$B$1:$C$30,2,0)</f>
        <v>NEPALI</v>
      </c>
      <c r="H174" s="55">
        <v>27</v>
      </c>
      <c r="I174" s="54" t="str">
        <f>VLOOKUP(H174,'SUBJECT CODE'!$B$1:$C$30,2,0)</f>
        <v>History</v>
      </c>
      <c r="J174" s="54">
        <v>28</v>
      </c>
      <c r="K174" s="54" t="str">
        <f>VLOOKUP(J174,'SUBJECT CODE'!$B$1:$C$30,2,0)</f>
        <v>Political Science</v>
      </c>
      <c r="L174" s="55">
        <v>29</v>
      </c>
      <c r="M174" s="54" t="str">
        <f>VLOOKUP(L174,'SUBJECT CODE'!$B$1:$C$30,2,0)</f>
        <v>Geography</v>
      </c>
      <c r="N174" s="55">
        <v>39</v>
      </c>
      <c r="O174" s="54" t="str">
        <f>VLOOKUP(N174,'SUBJECT CODE'!$B$1:$C$30,2,0)</f>
        <v>Sociology</v>
      </c>
      <c r="P174" s="54" t="s">
        <v>42</v>
      </c>
      <c r="Q174" s="54" t="s">
        <v>42</v>
      </c>
      <c r="R174" s="54" t="s">
        <v>67</v>
      </c>
      <c r="S174" s="54" t="s">
        <v>61</v>
      </c>
      <c r="U174">
        <f t="shared" si="11"/>
        <v>0</v>
      </c>
      <c r="V174" t="str">
        <f t="shared" si="12"/>
        <v/>
      </c>
      <c r="W174" t="str">
        <f t="shared" si="13"/>
        <v/>
      </c>
      <c r="X174">
        <f t="shared" si="14"/>
        <v>0</v>
      </c>
    </row>
    <row r="175" s="34" customFormat="1" spans="1:24">
      <c r="A175" s="54"/>
      <c r="B175" s="54"/>
      <c r="C175" s="54"/>
      <c r="D175" s="55">
        <v>48</v>
      </c>
      <c r="E175" s="54" t="s">
        <v>48</v>
      </c>
      <c r="F175" s="55">
        <v>68</v>
      </c>
      <c r="G175" s="54" t="s">
        <v>57</v>
      </c>
      <c r="H175" s="55">
        <v>40</v>
      </c>
      <c r="I175" s="54" t="s">
        <v>48</v>
      </c>
      <c r="J175" s="54">
        <v>61</v>
      </c>
      <c r="K175" s="55" t="s">
        <v>57</v>
      </c>
      <c r="L175" s="55">
        <v>53</v>
      </c>
      <c r="M175" s="54" t="s">
        <v>79</v>
      </c>
      <c r="N175" s="55">
        <v>63</v>
      </c>
      <c r="O175" s="54" t="s">
        <v>57</v>
      </c>
      <c r="P175" s="54"/>
      <c r="Q175" s="54"/>
      <c r="R175" s="54"/>
      <c r="S175" s="54"/>
      <c r="T175" s="34" t="s">
        <v>470</v>
      </c>
      <c r="U175" s="39">
        <f>SUM(D175,F175,H175,J175,L175,N175)</f>
        <v>333</v>
      </c>
      <c r="V175">
        <f>U175-MIN(D175,F175,H175,J175,L175,N175)</f>
        <v>293</v>
      </c>
      <c r="W175">
        <f>IFERROR(V175/500*100,"")</f>
        <v>58.6</v>
      </c>
      <c r="X175" s="39">
        <f t="shared" si="14"/>
        <v>86</v>
      </c>
    </row>
    <row r="176" spans="1:24">
      <c r="A176" s="54">
        <v>16644572</v>
      </c>
      <c r="B176" s="54" t="s">
        <v>50</v>
      </c>
      <c r="C176" s="54" t="s">
        <v>382</v>
      </c>
      <c r="D176" s="55">
        <v>301</v>
      </c>
      <c r="E176" s="54" t="str">
        <f>VLOOKUP(D176,'SUBJECT CODE'!$B$1:$C$30,2,0)</f>
        <v>English Core</v>
      </c>
      <c r="F176" s="55">
        <v>124</v>
      </c>
      <c r="G176" s="54" t="str">
        <f>VLOOKUP(F176,'SUBJECT CODE'!$B$1:$C$30,2,0)</f>
        <v>NEPALI</v>
      </c>
      <c r="H176" s="55">
        <v>27</v>
      </c>
      <c r="I176" s="54" t="str">
        <f>VLOOKUP(H176,'SUBJECT CODE'!$B$1:$C$30,2,0)</f>
        <v>History</v>
      </c>
      <c r="J176" s="54">
        <v>28</v>
      </c>
      <c r="K176" s="54" t="str">
        <f>VLOOKUP(J176,'SUBJECT CODE'!$B$1:$C$30,2,0)</f>
        <v>Political Science</v>
      </c>
      <c r="L176" s="55">
        <v>29</v>
      </c>
      <c r="M176" s="54" t="str">
        <f>VLOOKUP(L176,'SUBJECT CODE'!$B$1:$C$30,2,0)</f>
        <v>Geography</v>
      </c>
      <c r="N176" s="55">
        <v>48</v>
      </c>
      <c r="O176" s="54" t="str">
        <f>VLOOKUP(N176,'SUBJECT CODE'!$B$1:$C$30,2,0)</f>
        <v>Physical Education</v>
      </c>
      <c r="P176" s="54" t="s">
        <v>67</v>
      </c>
      <c r="Q176" s="54" t="s">
        <v>42</v>
      </c>
      <c r="R176" s="54" t="s">
        <v>67</v>
      </c>
      <c r="S176" s="54" t="s">
        <v>61</v>
      </c>
      <c r="U176">
        <f t="shared" si="11"/>
        <v>0</v>
      </c>
      <c r="V176" t="str">
        <f t="shared" si="12"/>
        <v/>
      </c>
      <c r="W176" t="str">
        <f t="shared" si="13"/>
        <v/>
      </c>
      <c r="X176">
        <f t="shared" si="14"/>
        <v>0</v>
      </c>
    </row>
    <row r="177" s="34" customFormat="1" spans="1:24">
      <c r="A177" s="54"/>
      <c r="B177" s="54"/>
      <c r="C177" s="54"/>
      <c r="D177" s="55">
        <v>73</v>
      </c>
      <c r="E177" s="54" t="s">
        <v>65</v>
      </c>
      <c r="F177" s="55">
        <v>81</v>
      </c>
      <c r="G177" s="54" t="s">
        <v>104</v>
      </c>
      <c r="H177" s="55">
        <v>43</v>
      </c>
      <c r="I177" s="54" t="s">
        <v>48</v>
      </c>
      <c r="J177" s="54">
        <v>48</v>
      </c>
      <c r="K177" s="55" t="s">
        <v>79</v>
      </c>
      <c r="L177" s="55">
        <v>61</v>
      </c>
      <c r="M177" s="54" t="s">
        <v>65</v>
      </c>
      <c r="N177" s="55">
        <v>57</v>
      </c>
      <c r="O177" s="54" t="s">
        <v>48</v>
      </c>
      <c r="P177" s="54"/>
      <c r="Q177" s="54"/>
      <c r="R177" s="54"/>
      <c r="S177" s="54"/>
      <c r="T177" s="34" t="s">
        <v>470</v>
      </c>
      <c r="U177" s="39">
        <f>SUM(D177,F177,H177,J177,L177,N177)</f>
        <v>363</v>
      </c>
      <c r="V177">
        <f>U177-MIN(D177,F177,H177,J177,L177,N177)</f>
        <v>320</v>
      </c>
      <c r="W177">
        <f>IFERROR(V177/500*100,"")</f>
        <v>64</v>
      </c>
      <c r="X177" s="39">
        <f t="shared" si="14"/>
        <v>58</v>
      </c>
    </row>
    <row r="178" spans="1:24">
      <c r="A178" s="39">
        <v>16644573</v>
      </c>
      <c r="B178" s="39" t="s">
        <v>37</v>
      </c>
      <c r="C178" s="39" t="s">
        <v>385</v>
      </c>
      <c r="D178" s="40">
        <v>301</v>
      </c>
      <c r="E178" s="39" t="str">
        <f>VLOOKUP(D178,'SUBJECT CODE'!$B$1:$C$30,2,0)</f>
        <v>English Core</v>
      </c>
      <c r="F178" s="40">
        <v>124</v>
      </c>
      <c r="G178" s="39" t="str">
        <f>VLOOKUP(F178,'SUBJECT CODE'!$B$1:$C$30,2,0)</f>
        <v>NEPALI</v>
      </c>
      <c r="H178" s="40">
        <v>30</v>
      </c>
      <c r="I178" s="39" t="str">
        <f>VLOOKUP(H178,'SUBJECT CODE'!$B$1:$C$30,2,0)</f>
        <v>Economics</v>
      </c>
      <c r="J178" s="39">
        <v>28</v>
      </c>
      <c r="K178" s="39" t="str">
        <f>VLOOKUP(J178,'SUBJECT CODE'!$B$1:$C$30,2,0)</f>
        <v>Political Science</v>
      </c>
      <c r="L178" s="40">
        <v>29</v>
      </c>
      <c r="M178" s="39" t="str">
        <f>VLOOKUP(L178,'SUBJECT CODE'!$B$1:$C$30,2,0)</f>
        <v>Geography</v>
      </c>
      <c r="N178" s="40">
        <v>39</v>
      </c>
      <c r="O178" s="39" t="str">
        <f>VLOOKUP(N178,'SUBJECT CODE'!$B$1:$C$30,2,0)</f>
        <v>Sociology</v>
      </c>
      <c r="P178" s="39" t="s">
        <v>42</v>
      </c>
      <c r="Q178" s="39" t="s">
        <v>67</v>
      </c>
      <c r="R178" s="39" t="s">
        <v>67</v>
      </c>
      <c r="S178" s="39" t="s">
        <v>61</v>
      </c>
      <c r="U178">
        <f t="shared" si="11"/>
        <v>0</v>
      </c>
      <c r="V178" t="str">
        <f t="shared" si="12"/>
        <v/>
      </c>
      <c r="W178" t="str">
        <f t="shared" si="13"/>
        <v/>
      </c>
      <c r="X178">
        <f t="shared" si="14"/>
        <v>0</v>
      </c>
    </row>
    <row r="179" s="34" customFormat="1" spans="1:24">
      <c r="A179" s="39"/>
      <c r="B179" s="39"/>
      <c r="C179" s="39"/>
      <c r="D179" s="40">
        <v>81</v>
      </c>
      <c r="E179" s="39" t="s">
        <v>67</v>
      </c>
      <c r="F179" s="40">
        <v>80</v>
      </c>
      <c r="G179" s="39" t="s">
        <v>104</v>
      </c>
      <c r="H179" s="40">
        <v>46</v>
      </c>
      <c r="I179" s="39" t="s">
        <v>48</v>
      </c>
      <c r="J179" s="39">
        <v>60</v>
      </c>
      <c r="K179" s="40" t="s">
        <v>57</v>
      </c>
      <c r="L179" s="40">
        <v>73</v>
      </c>
      <c r="M179" s="39" t="s">
        <v>67</v>
      </c>
      <c r="N179" s="40">
        <v>52</v>
      </c>
      <c r="O179" s="39" t="s">
        <v>79</v>
      </c>
      <c r="P179" s="39"/>
      <c r="Q179" s="39"/>
      <c r="R179" s="39"/>
      <c r="S179" s="39"/>
      <c r="T179" s="34" t="s">
        <v>470</v>
      </c>
      <c r="U179" s="39">
        <f>SUM(D179,F179,H179,J179,L179,N179)</f>
        <v>392</v>
      </c>
      <c r="V179">
        <f>U179-MIN(D179,F179,H179,J179,L179,N179)</f>
        <v>346</v>
      </c>
      <c r="W179">
        <f>IFERROR(V179/500*100,"")</f>
        <v>69.2</v>
      </c>
      <c r="X179" s="39">
        <f t="shared" si="14"/>
        <v>32</v>
      </c>
    </row>
    <row r="180" spans="1:24">
      <c r="A180" s="39">
        <v>16644574</v>
      </c>
      <c r="B180" s="39" t="s">
        <v>50</v>
      </c>
      <c r="C180" s="39" t="s">
        <v>389</v>
      </c>
      <c r="D180" s="40">
        <v>301</v>
      </c>
      <c r="E180" s="39" t="str">
        <f>VLOOKUP(D180,'SUBJECT CODE'!$B$1:$C$30,2,0)</f>
        <v>English Core</v>
      </c>
      <c r="F180" s="40">
        <v>124</v>
      </c>
      <c r="G180" s="39" t="str">
        <f>VLOOKUP(F180,'SUBJECT CODE'!$B$1:$C$30,2,0)</f>
        <v>NEPALI</v>
      </c>
      <c r="H180" s="40">
        <v>30</v>
      </c>
      <c r="I180" s="39" t="str">
        <f>VLOOKUP(H180,'SUBJECT CODE'!$B$1:$C$30,2,0)</f>
        <v>Economics</v>
      </c>
      <c r="J180" s="39">
        <v>28</v>
      </c>
      <c r="K180" s="39" t="str">
        <f>VLOOKUP(J180,'SUBJECT CODE'!$B$1:$C$30,2,0)</f>
        <v>Political Science</v>
      </c>
      <c r="L180" s="40">
        <v>29</v>
      </c>
      <c r="M180" s="39" t="str">
        <f>VLOOKUP(L180,'SUBJECT CODE'!$B$1:$C$30,2,0)</f>
        <v>Geography</v>
      </c>
      <c r="N180" s="40">
        <v>39</v>
      </c>
      <c r="O180" s="39" t="str">
        <f>VLOOKUP(N180,'SUBJECT CODE'!$B$1:$C$30,2,0)</f>
        <v>Sociology</v>
      </c>
      <c r="P180" s="39" t="s">
        <v>42</v>
      </c>
      <c r="Q180" s="39" t="s">
        <v>42</v>
      </c>
      <c r="R180" s="39" t="s">
        <v>42</v>
      </c>
      <c r="S180" s="39" t="s">
        <v>61</v>
      </c>
      <c r="U180">
        <f t="shared" si="11"/>
        <v>0</v>
      </c>
      <c r="V180" t="str">
        <f t="shared" si="12"/>
        <v/>
      </c>
      <c r="W180" t="str">
        <f t="shared" si="13"/>
        <v/>
      </c>
      <c r="X180">
        <f t="shared" si="14"/>
        <v>0</v>
      </c>
    </row>
    <row r="181" s="34" customFormat="1" spans="1:24">
      <c r="A181" s="39"/>
      <c r="B181" s="39"/>
      <c r="C181" s="39"/>
      <c r="D181" s="40">
        <v>78</v>
      </c>
      <c r="E181" s="39" t="s">
        <v>57</v>
      </c>
      <c r="F181" s="40">
        <v>70</v>
      </c>
      <c r="G181" s="39" t="s">
        <v>67</v>
      </c>
      <c r="H181" s="40">
        <v>54</v>
      </c>
      <c r="I181" s="39" t="s">
        <v>79</v>
      </c>
      <c r="J181" s="39">
        <v>81</v>
      </c>
      <c r="K181" s="40" t="s">
        <v>104</v>
      </c>
      <c r="L181" s="40">
        <v>73</v>
      </c>
      <c r="M181" s="39" t="s">
        <v>67</v>
      </c>
      <c r="N181" s="40">
        <v>58</v>
      </c>
      <c r="O181" s="39" t="s">
        <v>65</v>
      </c>
      <c r="P181" s="39"/>
      <c r="Q181" s="39"/>
      <c r="R181" s="39"/>
      <c r="S181" s="39"/>
      <c r="T181" s="34" t="s">
        <v>470</v>
      </c>
      <c r="U181" s="39">
        <f>SUM(D181,F181,H181,J181,L181,N181)</f>
        <v>414</v>
      </c>
      <c r="V181">
        <f>U181-MIN(D181,F181,H181,J181,L181,N181)</f>
        <v>360</v>
      </c>
      <c r="W181">
        <f>IFERROR(V181/500*100,"")</f>
        <v>72</v>
      </c>
      <c r="X181" s="39">
        <f t="shared" si="14"/>
        <v>20</v>
      </c>
    </row>
    <row r="182" spans="1:24">
      <c r="A182" s="39">
        <v>16644575</v>
      </c>
      <c r="B182" s="39" t="s">
        <v>37</v>
      </c>
      <c r="C182" s="39" t="s">
        <v>392</v>
      </c>
      <c r="D182" s="40">
        <v>301</v>
      </c>
      <c r="E182" s="39" t="str">
        <f>VLOOKUP(D182,'SUBJECT CODE'!$B$1:$C$30,2,0)</f>
        <v>English Core</v>
      </c>
      <c r="F182" s="40">
        <v>124</v>
      </c>
      <c r="G182" s="39" t="str">
        <f>VLOOKUP(F182,'SUBJECT CODE'!$B$1:$C$30,2,0)</f>
        <v>NEPALI</v>
      </c>
      <c r="H182" s="40">
        <v>30</v>
      </c>
      <c r="I182" s="39" t="str">
        <f>VLOOKUP(H182,'SUBJECT CODE'!$B$1:$C$30,2,0)</f>
        <v>Economics</v>
      </c>
      <c r="J182" s="39">
        <v>39</v>
      </c>
      <c r="K182" s="39" t="str">
        <f>VLOOKUP(J182,'SUBJECT CODE'!$B$1:$C$30,2,0)</f>
        <v>Sociology</v>
      </c>
      <c r="L182" s="40">
        <v>29</v>
      </c>
      <c r="M182" s="39" t="str">
        <f>VLOOKUP(L182,'SUBJECT CODE'!$B$1:$C$30,2,0)</f>
        <v>Geography</v>
      </c>
      <c r="N182" s="40">
        <v>28</v>
      </c>
      <c r="O182" s="39" t="str">
        <f>VLOOKUP(N182,'SUBJECT CODE'!$B$1:$C$30,2,0)</f>
        <v>Political Science</v>
      </c>
      <c r="P182" s="39" t="s">
        <v>42</v>
      </c>
      <c r="Q182" s="39" t="s">
        <v>42</v>
      </c>
      <c r="R182" s="39" t="s">
        <v>42</v>
      </c>
      <c r="S182" s="39" t="s">
        <v>61</v>
      </c>
      <c r="U182">
        <f t="shared" si="11"/>
        <v>0</v>
      </c>
      <c r="V182" t="str">
        <f t="shared" si="12"/>
        <v/>
      </c>
      <c r="W182" t="str">
        <f t="shared" si="13"/>
        <v/>
      </c>
      <c r="X182">
        <f t="shared" si="14"/>
        <v>0</v>
      </c>
    </row>
    <row r="183" s="34" customFormat="1" spans="1:24">
      <c r="A183" s="39"/>
      <c r="B183" s="39"/>
      <c r="C183" s="39"/>
      <c r="D183" s="40">
        <v>76</v>
      </c>
      <c r="E183" s="39" t="s">
        <v>57</v>
      </c>
      <c r="F183" s="40">
        <v>67</v>
      </c>
      <c r="G183" s="39" t="s">
        <v>57</v>
      </c>
      <c r="H183" s="40">
        <v>44</v>
      </c>
      <c r="I183" s="39" t="s">
        <v>48</v>
      </c>
      <c r="J183" s="39">
        <v>49</v>
      </c>
      <c r="K183" s="40" t="s">
        <v>79</v>
      </c>
      <c r="L183" s="40">
        <v>59</v>
      </c>
      <c r="M183" s="39" t="s">
        <v>65</v>
      </c>
      <c r="N183" s="40">
        <v>28</v>
      </c>
      <c r="O183" s="39" t="s">
        <v>46</v>
      </c>
      <c r="P183" s="39"/>
      <c r="Q183" s="39"/>
      <c r="R183" s="39"/>
      <c r="S183" s="39"/>
      <c r="T183" s="34" t="s">
        <v>470</v>
      </c>
      <c r="U183" s="39">
        <f>SUM(D183,F183,H183,J183,L183,N183)</f>
        <v>323</v>
      </c>
      <c r="V183">
        <f>U183-MIN(D183,F183,H183,J183,L183,N183)</f>
        <v>295</v>
      </c>
      <c r="W183">
        <f>IFERROR(V183/500*100,"")</f>
        <v>59</v>
      </c>
      <c r="X183" s="39">
        <f t="shared" si="14"/>
        <v>83</v>
      </c>
    </row>
    <row r="184" spans="1:24">
      <c r="A184" s="39">
        <v>16644576</v>
      </c>
      <c r="B184" s="39" t="s">
        <v>50</v>
      </c>
      <c r="C184" s="39" t="s">
        <v>394</v>
      </c>
      <c r="D184" s="40">
        <v>301</v>
      </c>
      <c r="E184" s="39" t="str">
        <f>VLOOKUP(D184,'SUBJECT CODE'!$B$1:$C$30,2,0)</f>
        <v>English Core</v>
      </c>
      <c r="F184" s="40">
        <v>302</v>
      </c>
      <c r="G184" s="39" t="str">
        <f>VLOOKUP(F184,'SUBJECT CODE'!$B$1:$C$30,2,0)</f>
        <v>HINDI</v>
      </c>
      <c r="H184" s="40">
        <v>30</v>
      </c>
      <c r="I184" s="39" t="str">
        <f>VLOOKUP(H184,'SUBJECT CODE'!$B$1:$C$30,2,0)</f>
        <v>Economics</v>
      </c>
      <c r="J184" s="39">
        <v>28</v>
      </c>
      <c r="K184" s="39" t="str">
        <f>VLOOKUP(J184,'SUBJECT CODE'!$B$1:$C$30,2,0)</f>
        <v>Political Science</v>
      </c>
      <c r="L184" s="40">
        <v>29</v>
      </c>
      <c r="M184" s="39" t="str">
        <f>VLOOKUP(L184,'SUBJECT CODE'!$B$1:$C$30,2,0)</f>
        <v>Geography</v>
      </c>
      <c r="N184" s="40">
        <v>39</v>
      </c>
      <c r="O184" s="39" t="str">
        <f>VLOOKUP(N184,'SUBJECT CODE'!$B$1:$C$30,2,0)</f>
        <v>Sociology</v>
      </c>
      <c r="P184" s="39" t="s">
        <v>42</v>
      </c>
      <c r="Q184" s="39" t="s">
        <v>42</v>
      </c>
      <c r="R184" s="39" t="s">
        <v>42</v>
      </c>
      <c r="S184" s="39" t="s">
        <v>61</v>
      </c>
      <c r="U184">
        <f t="shared" si="11"/>
        <v>0</v>
      </c>
      <c r="V184" t="str">
        <f t="shared" si="12"/>
        <v/>
      </c>
      <c r="W184" t="str">
        <f t="shared" si="13"/>
        <v/>
      </c>
      <c r="X184">
        <f t="shared" si="14"/>
        <v>0</v>
      </c>
    </row>
    <row r="185" s="34" customFormat="1" spans="1:24">
      <c r="A185" s="39"/>
      <c r="B185" s="39"/>
      <c r="C185" s="39"/>
      <c r="D185" s="40">
        <v>93</v>
      </c>
      <c r="E185" s="39" t="s">
        <v>118</v>
      </c>
      <c r="F185" s="40">
        <v>73</v>
      </c>
      <c r="G185" s="39" t="s">
        <v>65</v>
      </c>
      <c r="H185" s="40">
        <v>64</v>
      </c>
      <c r="I185" s="39" t="s">
        <v>57</v>
      </c>
      <c r="J185" s="39">
        <v>78</v>
      </c>
      <c r="K185" s="40" t="s">
        <v>42</v>
      </c>
      <c r="L185" s="40">
        <v>86</v>
      </c>
      <c r="M185" s="39" t="s">
        <v>104</v>
      </c>
      <c r="N185" s="40">
        <v>68</v>
      </c>
      <c r="O185" s="39" t="s">
        <v>67</v>
      </c>
      <c r="P185" s="39"/>
      <c r="Q185" s="39"/>
      <c r="R185" s="39"/>
      <c r="S185" s="39"/>
      <c r="T185" s="34" t="s">
        <v>470</v>
      </c>
      <c r="U185" s="39">
        <f>SUM(D185,F185,H185,J185,L185,N185)</f>
        <v>462</v>
      </c>
      <c r="V185">
        <f>U185-MIN(D185,F185,H185,J185,L185,N185)</f>
        <v>398</v>
      </c>
      <c r="W185">
        <f>IFERROR(V185/500*100,"")</f>
        <v>79.6</v>
      </c>
      <c r="X185" s="39">
        <f t="shared" si="14"/>
        <v>7</v>
      </c>
    </row>
    <row r="186" spans="1:24">
      <c r="A186" s="39">
        <v>16644577</v>
      </c>
      <c r="B186" s="39" t="s">
        <v>50</v>
      </c>
      <c r="C186" s="39" t="s">
        <v>399</v>
      </c>
      <c r="D186" s="40">
        <v>301</v>
      </c>
      <c r="E186" s="39" t="str">
        <f>VLOOKUP(D186,'SUBJECT CODE'!$B$1:$C$30,2,0)</f>
        <v>English Core</v>
      </c>
      <c r="F186" s="40">
        <v>124</v>
      </c>
      <c r="G186" s="39" t="str">
        <f>VLOOKUP(F186,'SUBJECT CODE'!$B$1:$C$30,2,0)</f>
        <v>NEPALI</v>
      </c>
      <c r="H186" s="40">
        <v>30</v>
      </c>
      <c r="I186" s="39" t="str">
        <f>VLOOKUP(H186,'SUBJECT CODE'!$B$1:$C$30,2,0)</f>
        <v>Economics</v>
      </c>
      <c r="J186" s="39">
        <v>28</v>
      </c>
      <c r="K186" s="39" t="str">
        <f>VLOOKUP(J186,'SUBJECT CODE'!$B$1:$C$30,2,0)</f>
        <v>Political Science</v>
      </c>
      <c r="L186" s="40">
        <v>29</v>
      </c>
      <c r="M186" s="39" t="str">
        <f>VLOOKUP(L186,'SUBJECT CODE'!$B$1:$C$30,2,0)</f>
        <v>Geography</v>
      </c>
      <c r="N186" s="40">
        <v>39</v>
      </c>
      <c r="O186" s="39" t="str">
        <f>VLOOKUP(N186,'SUBJECT CODE'!$B$1:$C$30,2,0)</f>
        <v>Sociology</v>
      </c>
      <c r="P186" s="39" t="s">
        <v>42</v>
      </c>
      <c r="Q186" s="39" t="s">
        <v>42</v>
      </c>
      <c r="R186" s="39" t="s">
        <v>104</v>
      </c>
      <c r="S186" s="39" t="s">
        <v>61</v>
      </c>
      <c r="U186">
        <f t="shared" si="11"/>
        <v>0</v>
      </c>
      <c r="V186" t="str">
        <f t="shared" si="12"/>
        <v/>
      </c>
      <c r="W186" t="str">
        <f t="shared" si="13"/>
        <v/>
      </c>
      <c r="X186">
        <f t="shared" si="14"/>
        <v>0</v>
      </c>
    </row>
    <row r="187" s="34" customFormat="1" spans="1:24">
      <c r="A187" s="39"/>
      <c r="B187" s="39"/>
      <c r="C187" s="39"/>
      <c r="D187" s="40">
        <v>78</v>
      </c>
      <c r="E187" s="39" t="s">
        <v>57</v>
      </c>
      <c r="F187" s="40">
        <v>73</v>
      </c>
      <c r="G187" s="39" t="s">
        <v>42</v>
      </c>
      <c r="H187" s="40">
        <v>49</v>
      </c>
      <c r="I187" s="39" t="s">
        <v>79</v>
      </c>
      <c r="J187" s="39">
        <v>67</v>
      </c>
      <c r="K187" s="40" t="s">
        <v>67</v>
      </c>
      <c r="L187" s="40">
        <v>57</v>
      </c>
      <c r="M187" s="39" t="s">
        <v>79</v>
      </c>
      <c r="N187" s="40">
        <v>45</v>
      </c>
      <c r="O187" s="39" t="s">
        <v>48</v>
      </c>
      <c r="P187" s="39"/>
      <c r="Q187" s="39"/>
      <c r="R187" s="39"/>
      <c r="S187" s="39"/>
      <c r="T187" s="34" t="s">
        <v>470</v>
      </c>
      <c r="U187" s="39">
        <f>SUM(D187,F187,H187,J187,L187,N187)</f>
        <v>369</v>
      </c>
      <c r="V187">
        <f>U187-MIN(D187,F187,H187,J187,L187,N187)</f>
        <v>324</v>
      </c>
      <c r="W187">
        <f>IFERROR(V187/500*100,"")</f>
        <v>64.8</v>
      </c>
      <c r="X187" s="39">
        <f t="shared" si="14"/>
        <v>55</v>
      </c>
    </row>
    <row r="188" spans="1:24">
      <c r="A188" s="39">
        <v>16644578</v>
      </c>
      <c r="B188" s="39" t="s">
        <v>37</v>
      </c>
      <c r="C188" s="39" t="s">
        <v>402</v>
      </c>
      <c r="D188" s="40">
        <v>301</v>
      </c>
      <c r="E188" s="39" t="str">
        <f>VLOOKUP(D188,'SUBJECT CODE'!$B$1:$C$30,2,0)</f>
        <v>English Core</v>
      </c>
      <c r="F188" s="40">
        <v>124</v>
      </c>
      <c r="G188" s="39" t="str">
        <f>VLOOKUP(F188,'SUBJECT CODE'!$B$1:$C$30,2,0)</f>
        <v>NEPALI</v>
      </c>
      <c r="H188" s="40">
        <v>30</v>
      </c>
      <c r="I188" s="39" t="str">
        <f>VLOOKUP(H188,'SUBJECT CODE'!$B$1:$C$30,2,0)</f>
        <v>Economics</v>
      </c>
      <c r="J188" s="39">
        <v>28</v>
      </c>
      <c r="K188" s="39" t="str">
        <f>VLOOKUP(J188,'SUBJECT CODE'!$B$1:$C$30,2,0)</f>
        <v>Political Science</v>
      </c>
      <c r="L188" s="40">
        <v>29</v>
      </c>
      <c r="M188" s="39" t="str">
        <f>VLOOKUP(L188,'SUBJECT CODE'!$B$1:$C$30,2,0)</f>
        <v>Geography</v>
      </c>
      <c r="N188" s="40">
        <v>39</v>
      </c>
      <c r="O188" s="39" t="str">
        <f>VLOOKUP(N188,'SUBJECT CODE'!$B$1:$C$30,2,0)</f>
        <v>Sociology</v>
      </c>
      <c r="P188" s="39" t="s">
        <v>42</v>
      </c>
      <c r="Q188" s="39" t="s">
        <v>42</v>
      </c>
      <c r="R188" s="39" t="s">
        <v>42</v>
      </c>
      <c r="S188" s="39" t="s">
        <v>61</v>
      </c>
      <c r="U188">
        <f t="shared" si="11"/>
        <v>0</v>
      </c>
      <c r="V188" t="str">
        <f t="shared" si="12"/>
        <v/>
      </c>
      <c r="W188" t="str">
        <f t="shared" si="13"/>
        <v/>
      </c>
      <c r="X188">
        <f t="shared" si="14"/>
        <v>0</v>
      </c>
    </row>
    <row r="189" s="34" customFormat="1" spans="1:24">
      <c r="A189" s="39"/>
      <c r="B189" s="39"/>
      <c r="C189" s="39"/>
      <c r="D189" s="40">
        <v>76</v>
      </c>
      <c r="E189" s="39" t="s">
        <v>57</v>
      </c>
      <c r="F189" s="40">
        <v>83</v>
      </c>
      <c r="G189" s="39" t="s">
        <v>104</v>
      </c>
      <c r="H189" s="40">
        <v>72</v>
      </c>
      <c r="I189" s="39" t="s">
        <v>67</v>
      </c>
      <c r="J189" s="39">
        <v>67</v>
      </c>
      <c r="K189" s="40" t="s">
        <v>67</v>
      </c>
      <c r="L189" s="40">
        <v>90</v>
      </c>
      <c r="M189" s="39" t="s">
        <v>118</v>
      </c>
      <c r="N189" s="40">
        <v>55</v>
      </c>
      <c r="O189" s="39" t="s">
        <v>65</v>
      </c>
      <c r="P189" s="39"/>
      <c r="Q189" s="39"/>
      <c r="R189" s="39"/>
      <c r="S189" s="39"/>
      <c r="T189" s="34" t="s">
        <v>470</v>
      </c>
      <c r="U189" s="39">
        <f>SUM(D189,F189,H189,J189,L189,N189)</f>
        <v>443</v>
      </c>
      <c r="V189">
        <f>U189-MIN(D189,F189,H189,J189,L189,N189)</f>
        <v>388</v>
      </c>
      <c r="W189">
        <f>IFERROR(V189/500*100,"")</f>
        <v>77.6</v>
      </c>
      <c r="X189" s="39">
        <f t="shared" si="14"/>
        <v>12</v>
      </c>
    </row>
    <row r="190" s="34" customFormat="1" spans="1:24">
      <c r="A190" s="34">
        <v>16644579</v>
      </c>
      <c r="B190" s="34" t="s">
        <v>50</v>
      </c>
      <c r="C190" s="34" t="s">
        <v>406</v>
      </c>
      <c r="D190" s="38">
        <v>301</v>
      </c>
      <c r="E190" s="34" t="str">
        <f>VLOOKUP(D190,'SUBJECT CODE'!$B$1:$C$30,2,0)</f>
        <v>English Core</v>
      </c>
      <c r="F190" s="38">
        <v>302</v>
      </c>
      <c r="G190" s="34" t="str">
        <f>VLOOKUP(F190,'SUBJECT CODE'!$B$1:$C$30,2,0)</f>
        <v>HINDI</v>
      </c>
      <c r="H190" s="38">
        <v>30</v>
      </c>
      <c r="I190" s="34" t="str">
        <f>VLOOKUP(H190,'SUBJECT CODE'!$B$1:$C$30,2,0)</f>
        <v>Economics</v>
      </c>
      <c r="J190" s="34">
        <v>54</v>
      </c>
      <c r="K190" s="34" t="str">
        <f>VLOOKUP(J190,'SUBJECT CODE'!$B$1:$C$30,2,0)</f>
        <v>Business Studies</v>
      </c>
      <c r="L190" s="38">
        <v>48</v>
      </c>
      <c r="M190" s="34" t="str">
        <f>VLOOKUP(L190,'SUBJECT CODE'!$B$1:$C$30,2,0)</f>
        <v>Physical Education</v>
      </c>
      <c r="N190" s="38">
        <v>55</v>
      </c>
      <c r="O190" s="34" t="str">
        <f>VLOOKUP(N190,'SUBJECT CODE'!$B$1:$C$30,2,0)</f>
        <v>Accountancy</v>
      </c>
      <c r="P190" s="34" t="s">
        <v>42</v>
      </c>
      <c r="Q190" s="34" t="s">
        <v>42</v>
      </c>
      <c r="R190" s="34" t="s">
        <v>42</v>
      </c>
      <c r="S190" s="34" t="s">
        <v>407</v>
      </c>
      <c r="T190" s="34"/>
      <c r="U190" s="34">
        <f t="shared" si="11"/>
        <v>0</v>
      </c>
      <c r="V190" s="34" t="str">
        <f t="shared" si="12"/>
        <v/>
      </c>
      <c r="W190" s="34" t="str">
        <f t="shared" si="13"/>
        <v/>
      </c>
      <c r="X190" s="34">
        <f t="shared" si="14"/>
        <v>0</v>
      </c>
    </row>
    <row r="191" s="34" customFormat="1" spans="1:24">
      <c r="A191" s="56"/>
      <c r="B191" s="56"/>
      <c r="C191" s="56"/>
      <c r="D191" s="57">
        <v>81</v>
      </c>
      <c r="E191" s="56" t="s">
        <v>67</v>
      </c>
      <c r="F191" s="57">
        <v>52</v>
      </c>
      <c r="G191" s="56" t="s">
        <v>48</v>
      </c>
      <c r="H191" s="57">
        <v>36</v>
      </c>
      <c r="I191" s="56" t="s">
        <v>46</v>
      </c>
      <c r="J191" s="56">
        <v>68</v>
      </c>
      <c r="K191" s="57" t="s">
        <v>67</v>
      </c>
      <c r="L191" s="57">
        <v>70</v>
      </c>
      <c r="M191" s="56" t="s">
        <v>65</v>
      </c>
      <c r="N191" s="57">
        <v>24</v>
      </c>
      <c r="O191" s="56" t="s">
        <v>46</v>
      </c>
      <c r="P191" s="56"/>
      <c r="Q191" s="56"/>
      <c r="R191" s="56"/>
      <c r="S191" s="56"/>
      <c r="T191" s="34" t="s">
        <v>471</v>
      </c>
      <c r="U191" s="39">
        <f>SUM(D191,F191,H191,J191,L191,N191)</f>
        <v>331</v>
      </c>
      <c r="V191">
        <f>U191-MIN(D191,F191,H191,J191,L191,N191)</f>
        <v>307</v>
      </c>
      <c r="W191">
        <f>IFERROR(V191/500*100,"")</f>
        <v>61.4</v>
      </c>
      <c r="X191" s="39">
        <f t="shared" si="14"/>
        <v>71</v>
      </c>
    </row>
    <row r="192" s="35" customFormat="1" spans="1:24">
      <c r="A192" s="58">
        <v>16644580</v>
      </c>
      <c r="B192" s="58" t="s">
        <v>50</v>
      </c>
      <c r="C192" s="58" t="s">
        <v>411</v>
      </c>
      <c r="D192" s="59">
        <v>301</v>
      </c>
      <c r="E192" s="58" t="str">
        <f>VLOOKUP(D192,'SUBJECT CODE'!$B$1:$C$30,2,0)</f>
        <v>English Core</v>
      </c>
      <c r="F192" s="59">
        <v>124</v>
      </c>
      <c r="G192" s="58" t="str">
        <f>VLOOKUP(F192,'SUBJECT CODE'!$B$1:$C$30,2,0)</f>
        <v>NEPALI</v>
      </c>
      <c r="H192" s="59">
        <v>30</v>
      </c>
      <c r="I192" s="58" t="str">
        <f>VLOOKUP(H192,'SUBJECT CODE'!$B$1:$C$30,2,0)</f>
        <v>Economics</v>
      </c>
      <c r="J192" s="58">
        <v>54</v>
      </c>
      <c r="K192" s="58" t="str">
        <f>VLOOKUP(J192,'SUBJECT CODE'!$B$1:$C$30,2,0)</f>
        <v>Business Studies</v>
      </c>
      <c r="L192" s="59">
        <v>55</v>
      </c>
      <c r="M192" s="58" t="str">
        <f>VLOOKUP(L192,'SUBJECT CODE'!$B$1:$C$30,2,0)</f>
        <v>Accountancy</v>
      </c>
      <c r="N192" s="59">
        <v>48</v>
      </c>
      <c r="O192" s="58" t="str">
        <f>VLOOKUP(N192,'SUBJECT CODE'!$B$1:$C$30,2,0)</f>
        <v>Physical Education</v>
      </c>
      <c r="P192" s="58" t="s">
        <v>42</v>
      </c>
      <c r="Q192" s="58" t="s">
        <v>42</v>
      </c>
      <c r="R192" s="58" t="s">
        <v>42</v>
      </c>
      <c r="S192" s="58" t="s">
        <v>69</v>
      </c>
      <c r="T192" s="50"/>
      <c r="U192" s="51">
        <f t="shared" si="11"/>
        <v>0</v>
      </c>
      <c r="V192" s="51" t="str">
        <f t="shared" si="12"/>
        <v/>
      </c>
      <c r="W192" s="51" t="str">
        <f t="shared" si="13"/>
        <v/>
      </c>
      <c r="X192" s="51">
        <f t="shared" si="14"/>
        <v>0</v>
      </c>
    </row>
    <row r="193" s="34" customFormat="1" spans="1:24">
      <c r="A193" s="56"/>
      <c r="B193" s="56"/>
      <c r="C193" s="56"/>
      <c r="D193" s="57">
        <v>80</v>
      </c>
      <c r="E193" s="56" t="s">
        <v>67</v>
      </c>
      <c r="F193" s="57">
        <v>56</v>
      </c>
      <c r="G193" s="56" t="s">
        <v>79</v>
      </c>
      <c r="H193" s="57">
        <v>33</v>
      </c>
      <c r="I193" s="56" t="s">
        <v>46</v>
      </c>
      <c r="J193" s="56">
        <v>31</v>
      </c>
      <c r="K193" s="57" t="s">
        <v>46</v>
      </c>
      <c r="L193" s="57">
        <v>22</v>
      </c>
      <c r="M193" s="56" t="s">
        <v>46</v>
      </c>
      <c r="N193" s="57">
        <v>69</v>
      </c>
      <c r="O193" s="56" t="s">
        <v>65</v>
      </c>
      <c r="P193" s="56"/>
      <c r="Q193" s="56"/>
      <c r="R193" s="56"/>
      <c r="S193" s="56"/>
      <c r="T193" s="34" t="s">
        <v>471</v>
      </c>
      <c r="U193" s="39">
        <f>SUM(D193,F193,H193,J193,L193,N193)</f>
        <v>291</v>
      </c>
      <c r="V193">
        <f>U193-MIN(D193,F193,H193,J193,L193,N193)</f>
        <v>269</v>
      </c>
      <c r="W193">
        <f>IFERROR(V193/500*100,"")</f>
        <v>53.8</v>
      </c>
      <c r="X193" s="39">
        <f t="shared" si="14"/>
        <v>102</v>
      </c>
    </row>
    <row r="194" spans="1:24">
      <c r="A194" s="56">
        <v>16644581</v>
      </c>
      <c r="B194" s="56" t="s">
        <v>50</v>
      </c>
      <c r="C194" s="56" t="s">
        <v>415</v>
      </c>
      <c r="D194" s="57">
        <v>301</v>
      </c>
      <c r="E194" s="56" t="str">
        <f>VLOOKUP(D194,'SUBJECT CODE'!$B$1:$C$30,2,0)</f>
        <v>English Core</v>
      </c>
      <c r="F194" s="57">
        <v>124</v>
      </c>
      <c r="G194" s="56" t="str">
        <f>VLOOKUP(F194,'SUBJECT CODE'!$B$1:$C$30,2,0)</f>
        <v>NEPALI</v>
      </c>
      <c r="H194" s="57">
        <v>30</v>
      </c>
      <c r="I194" s="56" t="str">
        <f>VLOOKUP(H194,'SUBJECT CODE'!$B$1:$C$30,2,0)</f>
        <v>Economics</v>
      </c>
      <c r="J194" s="56">
        <v>54</v>
      </c>
      <c r="K194" s="56" t="str">
        <f>VLOOKUP(J194,'SUBJECT CODE'!$B$1:$C$30,2,0)</f>
        <v>Business Studies</v>
      </c>
      <c r="L194" s="57">
        <v>55</v>
      </c>
      <c r="M194" s="56" t="str">
        <f>VLOOKUP(L194,'SUBJECT CODE'!$B$1:$C$30,2,0)</f>
        <v>Accountancy</v>
      </c>
      <c r="N194" s="57">
        <v>48</v>
      </c>
      <c r="O194" s="56" t="str">
        <f>VLOOKUP(N194,'SUBJECT CODE'!$B$1:$C$30,2,0)</f>
        <v>Physical Education</v>
      </c>
      <c r="P194" s="56" t="s">
        <v>42</v>
      </c>
      <c r="Q194" s="56" t="s">
        <v>104</v>
      </c>
      <c r="R194" s="56" t="s">
        <v>42</v>
      </c>
      <c r="S194" s="56" t="s">
        <v>61</v>
      </c>
      <c r="U194">
        <f t="shared" si="11"/>
        <v>0</v>
      </c>
      <c r="V194" t="str">
        <f t="shared" si="12"/>
        <v/>
      </c>
      <c r="W194" t="str">
        <f t="shared" si="13"/>
        <v/>
      </c>
      <c r="X194">
        <f t="shared" si="14"/>
        <v>0</v>
      </c>
    </row>
    <row r="195" s="34" customFormat="1" spans="1:24">
      <c r="A195" s="56"/>
      <c r="B195" s="56"/>
      <c r="C195" s="56"/>
      <c r="D195" s="57">
        <v>90</v>
      </c>
      <c r="E195" s="56" t="s">
        <v>104</v>
      </c>
      <c r="F195" s="57">
        <v>85</v>
      </c>
      <c r="G195" s="56" t="s">
        <v>118</v>
      </c>
      <c r="H195" s="57">
        <v>90</v>
      </c>
      <c r="I195" s="56" t="s">
        <v>118</v>
      </c>
      <c r="J195" s="56">
        <v>79</v>
      </c>
      <c r="K195" s="57" t="s">
        <v>42</v>
      </c>
      <c r="L195" s="57">
        <v>52</v>
      </c>
      <c r="M195" s="56" t="s">
        <v>65</v>
      </c>
      <c r="N195" s="57">
        <v>86</v>
      </c>
      <c r="O195" s="56" t="s">
        <v>42</v>
      </c>
      <c r="P195" s="56"/>
      <c r="Q195" s="56"/>
      <c r="R195" s="56"/>
      <c r="S195" s="56"/>
      <c r="T195" s="34" t="s">
        <v>471</v>
      </c>
      <c r="U195" s="39">
        <f>SUM(D195,F195,H195,J195,L195,N195)</f>
        <v>482</v>
      </c>
      <c r="V195">
        <f>U195-MIN(D195,F195,H195,J195,L195,N195)</f>
        <v>430</v>
      </c>
      <c r="W195">
        <f>IFERROR(V195/500*100,"")</f>
        <v>86</v>
      </c>
      <c r="X195" s="39">
        <f t="shared" si="14"/>
        <v>1</v>
      </c>
    </row>
    <row r="196" spans="1:24">
      <c r="A196" s="56">
        <v>16644582</v>
      </c>
      <c r="B196" s="56" t="s">
        <v>50</v>
      </c>
      <c r="C196" s="56" t="s">
        <v>418</v>
      </c>
      <c r="D196" s="57">
        <v>301</v>
      </c>
      <c r="E196" s="56" t="str">
        <f>VLOOKUP(D196,'SUBJECT CODE'!$B$1:$C$30,2,0)</f>
        <v>English Core</v>
      </c>
      <c r="F196" s="57">
        <v>124</v>
      </c>
      <c r="G196" s="56" t="str">
        <f>VLOOKUP(F196,'SUBJECT CODE'!$B$1:$C$30,2,0)</f>
        <v>NEPALI</v>
      </c>
      <c r="H196" s="57">
        <v>30</v>
      </c>
      <c r="I196" s="56" t="str">
        <f>VLOOKUP(H196,'SUBJECT CODE'!$B$1:$C$30,2,0)</f>
        <v>Economics</v>
      </c>
      <c r="J196" s="56">
        <v>54</v>
      </c>
      <c r="K196" s="56" t="str">
        <f>VLOOKUP(J196,'SUBJECT CODE'!$B$1:$C$30,2,0)</f>
        <v>Business Studies</v>
      </c>
      <c r="L196" s="57">
        <v>55</v>
      </c>
      <c r="M196" s="56" t="str">
        <f>VLOOKUP(L196,'SUBJECT CODE'!$B$1:$C$30,2,0)</f>
        <v>Accountancy</v>
      </c>
      <c r="N196" s="57">
        <v>48</v>
      </c>
      <c r="O196" s="56" t="str">
        <f>VLOOKUP(N196,'SUBJECT CODE'!$B$1:$C$30,2,0)</f>
        <v>Physical Education</v>
      </c>
      <c r="P196" s="56" t="s">
        <v>42</v>
      </c>
      <c r="Q196" s="56" t="s">
        <v>42</v>
      </c>
      <c r="R196" s="56" t="s">
        <v>42</v>
      </c>
      <c r="S196" s="56" t="s">
        <v>61</v>
      </c>
      <c r="U196">
        <f t="shared" ref="U196:U215" si="15">COUNTBLANK(D196:O196)</f>
        <v>0</v>
      </c>
      <c r="V196" t="str">
        <f t="shared" ref="V196:V215" si="16">IF(U196=1,SUM(N196,L196,K196,H196,F196,D196),"")</f>
        <v/>
      </c>
      <c r="W196" t="str">
        <f t="shared" ref="W196:W215" si="17">IFERROR(V196/600*100,"")</f>
        <v/>
      </c>
      <c r="X196">
        <f t="shared" ref="X196:X215" si="18">IFERROR(RANK(W196,$W$5:$W$215),0)</f>
        <v>0</v>
      </c>
    </row>
    <row r="197" s="34" customFormat="1" spans="1:24">
      <c r="A197" s="56"/>
      <c r="B197" s="56"/>
      <c r="C197" s="56"/>
      <c r="D197" s="57">
        <v>76</v>
      </c>
      <c r="E197" s="56" t="s">
        <v>57</v>
      </c>
      <c r="F197" s="57">
        <v>82</v>
      </c>
      <c r="G197" s="56" t="s">
        <v>104</v>
      </c>
      <c r="H197" s="57">
        <v>68</v>
      </c>
      <c r="I197" s="56" t="s">
        <v>67</v>
      </c>
      <c r="J197" s="56">
        <v>83</v>
      </c>
      <c r="K197" s="57" t="s">
        <v>104</v>
      </c>
      <c r="L197" s="57">
        <v>68</v>
      </c>
      <c r="M197" s="56" t="s">
        <v>42</v>
      </c>
      <c r="N197" s="57">
        <v>82</v>
      </c>
      <c r="O197" s="56" t="s">
        <v>67</v>
      </c>
      <c r="P197" s="56"/>
      <c r="Q197" s="56"/>
      <c r="R197" s="56"/>
      <c r="S197" s="56"/>
      <c r="T197" s="34" t="s">
        <v>471</v>
      </c>
      <c r="U197" s="39">
        <f>SUM(D197,F197,H197,J197,L197,N197)</f>
        <v>459</v>
      </c>
      <c r="V197">
        <f>U197-MIN(D197,F197,H197,J197,L197,N197)</f>
        <v>391</v>
      </c>
      <c r="W197">
        <f>IFERROR(V197/500*100,"")</f>
        <v>78.2</v>
      </c>
      <c r="X197" s="39">
        <f t="shared" si="18"/>
        <v>10</v>
      </c>
    </row>
    <row r="198" spans="1:24">
      <c r="A198" s="56">
        <v>16644583</v>
      </c>
      <c r="B198" s="56" t="s">
        <v>37</v>
      </c>
      <c r="C198" s="56" t="s">
        <v>421</v>
      </c>
      <c r="D198" s="57">
        <v>301</v>
      </c>
      <c r="E198" s="56" t="str">
        <f>VLOOKUP(D198,'SUBJECT CODE'!$B$1:$C$30,2,0)</f>
        <v>English Core</v>
      </c>
      <c r="F198" s="57">
        <v>124</v>
      </c>
      <c r="G198" s="56" t="str">
        <f>VLOOKUP(F198,'SUBJECT CODE'!$B$1:$C$30,2,0)</f>
        <v>NEPALI</v>
      </c>
      <c r="H198" s="57">
        <v>30</v>
      </c>
      <c r="I198" s="56" t="str">
        <f>VLOOKUP(H198,'SUBJECT CODE'!$B$1:$C$30,2,0)</f>
        <v>Economics</v>
      </c>
      <c r="J198" s="56">
        <v>54</v>
      </c>
      <c r="K198" s="56" t="str">
        <f>VLOOKUP(J198,'SUBJECT CODE'!$B$1:$C$30,2,0)</f>
        <v>Business Studies</v>
      </c>
      <c r="L198" s="57">
        <v>48</v>
      </c>
      <c r="M198" s="56" t="str">
        <f>VLOOKUP(L198,'SUBJECT CODE'!$B$1:$C$30,2,0)</f>
        <v>Physical Education</v>
      </c>
      <c r="N198" s="57">
        <v>55</v>
      </c>
      <c r="O198" s="56" t="str">
        <f>VLOOKUP(N198,'SUBJECT CODE'!$B$1:$C$30,2,0)</f>
        <v>Accountancy</v>
      </c>
      <c r="P198" s="56" t="s">
        <v>42</v>
      </c>
      <c r="Q198" s="56" t="s">
        <v>42</v>
      </c>
      <c r="R198" s="56" t="s">
        <v>42</v>
      </c>
      <c r="S198" s="56" t="s">
        <v>61</v>
      </c>
      <c r="U198">
        <f t="shared" si="15"/>
        <v>0</v>
      </c>
      <c r="V198" t="str">
        <f t="shared" si="16"/>
        <v/>
      </c>
      <c r="W198" t="str">
        <f t="shared" si="17"/>
        <v/>
      </c>
      <c r="X198">
        <f t="shared" si="18"/>
        <v>0</v>
      </c>
    </row>
    <row r="199" s="34" customFormat="1" spans="1:24">
      <c r="A199" s="56"/>
      <c r="B199" s="56"/>
      <c r="C199" s="56"/>
      <c r="D199" s="57">
        <v>61</v>
      </c>
      <c r="E199" s="56" t="s">
        <v>79</v>
      </c>
      <c r="F199" s="57">
        <v>67</v>
      </c>
      <c r="G199" s="56" t="s">
        <v>57</v>
      </c>
      <c r="H199" s="57">
        <v>54</v>
      </c>
      <c r="I199" s="56" t="s">
        <v>79</v>
      </c>
      <c r="J199" s="56">
        <v>50</v>
      </c>
      <c r="K199" s="57" t="s">
        <v>79</v>
      </c>
      <c r="L199" s="57">
        <v>71</v>
      </c>
      <c r="M199" s="56" t="s">
        <v>65</v>
      </c>
      <c r="N199" s="57">
        <v>30</v>
      </c>
      <c r="O199" s="56" t="s">
        <v>46</v>
      </c>
      <c r="P199" s="56"/>
      <c r="Q199" s="56"/>
      <c r="R199" s="56"/>
      <c r="S199" s="56"/>
      <c r="T199" s="34" t="s">
        <v>471</v>
      </c>
      <c r="U199" s="39">
        <f>SUM(D199,F199,H199,J199,L199,N199)</f>
        <v>333</v>
      </c>
      <c r="V199">
        <f>U199-MIN(D199,F199,H199,J199,L199,N199)</f>
        <v>303</v>
      </c>
      <c r="W199">
        <f>IFERROR(V199/500*100,"")</f>
        <v>60.6</v>
      </c>
      <c r="X199" s="39">
        <f t="shared" si="18"/>
        <v>75</v>
      </c>
    </row>
    <row r="200" spans="1:24">
      <c r="A200" s="56">
        <v>16644584</v>
      </c>
      <c r="B200" s="56" t="s">
        <v>37</v>
      </c>
      <c r="C200" s="56" t="s">
        <v>425</v>
      </c>
      <c r="D200" s="57">
        <v>301</v>
      </c>
      <c r="E200" s="56" t="str">
        <f>VLOOKUP(D200,'SUBJECT CODE'!$B$1:$C$30,2,0)</f>
        <v>English Core</v>
      </c>
      <c r="F200" s="57">
        <v>124</v>
      </c>
      <c r="G200" s="56" t="str">
        <f>VLOOKUP(F200,'SUBJECT CODE'!$B$1:$C$30,2,0)</f>
        <v>NEPALI</v>
      </c>
      <c r="H200" s="57">
        <v>30</v>
      </c>
      <c r="I200" s="56" t="str">
        <f>VLOOKUP(H200,'SUBJECT CODE'!$B$1:$C$30,2,0)</f>
        <v>Economics</v>
      </c>
      <c r="J200" s="56">
        <v>54</v>
      </c>
      <c r="K200" s="56" t="str">
        <f>VLOOKUP(J200,'SUBJECT CODE'!$B$1:$C$30,2,0)</f>
        <v>Business Studies</v>
      </c>
      <c r="L200" s="57">
        <v>55</v>
      </c>
      <c r="M200" s="56" t="str">
        <f>VLOOKUP(L200,'SUBJECT CODE'!$B$1:$C$30,2,0)</f>
        <v>Accountancy</v>
      </c>
      <c r="N200" s="57">
        <v>48</v>
      </c>
      <c r="O200" s="56" t="str">
        <f>VLOOKUP(N200,'SUBJECT CODE'!$B$1:$C$30,2,0)</f>
        <v>Physical Education</v>
      </c>
      <c r="P200" s="56" t="s">
        <v>42</v>
      </c>
      <c r="Q200" s="56" t="s">
        <v>42</v>
      </c>
      <c r="R200" s="56" t="s">
        <v>42</v>
      </c>
      <c r="S200" s="56" t="s">
        <v>61</v>
      </c>
      <c r="U200">
        <f t="shared" si="15"/>
        <v>0</v>
      </c>
      <c r="V200" t="str">
        <f t="shared" si="16"/>
        <v/>
      </c>
      <c r="W200" t="str">
        <f t="shared" si="17"/>
        <v/>
      </c>
      <c r="X200">
        <f t="shared" si="18"/>
        <v>0</v>
      </c>
    </row>
    <row r="201" s="34" customFormat="1" spans="1:24">
      <c r="A201" s="56"/>
      <c r="B201" s="56"/>
      <c r="C201" s="56"/>
      <c r="D201" s="57">
        <v>74</v>
      </c>
      <c r="E201" s="56" t="s">
        <v>57</v>
      </c>
      <c r="F201" s="57">
        <v>66</v>
      </c>
      <c r="G201" s="56" t="s">
        <v>57</v>
      </c>
      <c r="H201" s="57">
        <v>66</v>
      </c>
      <c r="I201" s="56" t="s">
        <v>57</v>
      </c>
      <c r="J201" s="56">
        <v>55</v>
      </c>
      <c r="K201" s="57" t="s">
        <v>65</v>
      </c>
      <c r="L201" s="57">
        <v>56</v>
      </c>
      <c r="M201" s="56" t="s">
        <v>57</v>
      </c>
      <c r="N201" s="57">
        <v>85</v>
      </c>
      <c r="O201" s="56" t="s">
        <v>42</v>
      </c>
      <c r="P201" s="56"/>
      <c r="Q201" s="56"/>
      <c r="R201" s="56"/>
      <c r="S201" s="56"/>
      <c r="T201" s="34" t="s">
        <v>471</v>
      </c>
      <c r="U201" s="39">
        <f>SUM(D201,F201,H201,J201,L201,N201)</f>
        <v>402</v>
      </c>
      <c r="V201">
        <f>U201-MIN(D201,F201,H201,J201,L201,N201)</f>
        <v>347</v>
      </c>
      <c r="W201">
        <f>IFERROR(V201/500*100,"")</f>
        <v>69.4</v>
      </c>
      <c r="X201" s="39">
        <f t="shared" si="18"/>
        <v>30</v>
      </c>
    </row>
    <row r="202" spans="1:24">
      <c r="A202" s="56">
        <v>16644585</v>
      </c>
      <c r="B202" s="56" t="s">
        <v>37</v>
      </c>
      <c r="C202" s="56" t="s">
        <v>429</v>
      </c>
      <c r="D202" s="57">
        <v>301</v>
      </c>
      <c r="E202" s="56" t="str">
        <f>VLOOKUP(D202,'SUBJECT CODE'!$B$1:$C$30,2,0)</f>
        <v>English Core</v>
      </c>
      <c r="F202" s="57">
        <v>124</v>
      </c>
      <c r="G202" s="56" t="str">
        <f>VLOOKUP(F202,'SUBJECT CODE'!$B$1:$C$30,2,0)</f>
        <v>NEPALI</v>
      </c>
      <c r="H202" s="57">
        <v>30</v>
      </c>
      <c r="I202" s="56" t="str">
        <f>VLOOKUP(H202,'SUBJECT CODE'!$B$1:$C$30,2,0)</f>
        <v>Economics</v>
      </c>
      <c r="J202" s="56">
        <v>54</v>
      </c>
      <c r="K202" s="56" t="str">
        <f>VLOOKUP(J202,'SUBJECT CODE'!$B$1:$C$30,2,0)</f>
        <v>Business Studies</v>
      </c>
      <c r="L202" s="57">
        <v>48</v>
      </c>
      <c r="M202" s="56" t="str">
        <f>VLOOKUP(L202,'SUBJECT CODE'!$B$1:$C$30,2,0)</f>
        <v>Physical Education</v>
      </c>
      <c r="N202" s="57">
        <v>55</v>
      </c>
      <c r="O202" s="56" t="str">
        <f>VLOOKUP(N202,'SUBJECT CODE'!$B$1:$C$30,2,0)</f>
        <v>Accountancy</v>
      </c>
      <c r="P202" s="56" t="s">
        <v>42</v>
      </c>
      <c r="Q202" s="56" t="s">
        <v>42</v>
      </c>
      <c r="R202" s="56" t="s">
        <v>42</v>
      </c>
      <c r="S202" s="56" t="s">
        <v>61</v>
      </c>
      <c r="U202">
        <f t="shared" si="15"/>
        <v>0</v>
      </c>
      <c r="V202" t="str">
        <f t="shared" si="16"/>
        <v/>
      </c>
      <c r="W202" t="str">
        <f t="shared" si="17"/>
        <v/>
      </c>
      <c r="X202">
        <f t="shared" si="18"/>
        <v>0</v>
      </c>
    </row>
    <row r="203" s="34" customFormat="1" spans="1:24">
      <c r="A203" s="56"/>
      <c r="B203" s="56"/>
      <c r="C203" s="56"/>
      <c r="D203" s="57">
        <v>87</v>
      </c>
      <c r="E203" s="56" t="s">
        <v>42</v>
      </c>
      <c r="F203" s="57">
        <v>77</v>
      </c>
      <c r="G203" s="56" t="s">
        <v>42</v>
      </c>
      <c r="H203" s="57">
        <v>58</v>
      </c>
      <c r="I203" s="56" t="s">
        <v>65</v>
      </c>
      <c r="J203" s="56">
        <v>64</v>
      </c>
      <c r="K203" s="57" t="s">
        <v>57</v>
      </c>
      <c r="L203" s="57">
        <v>84</v>
      </c>
      <c r="M203" s="56" t="s">
        <v>42</v>
      </c>
      <c r="N203" s="57">
        <v>29</v>
      </c>
      <c r="O203" s="56" t="s">
        <v>46</v>
      </c>
      <c r="P203" s="56"/>
      <c r="Q203" s="56"/>
      <c r="R203" s="56"/>
      <c r="S203" s="56"/>
      <c r="T203" s="34" t="s">
        <v>471</v>
      </c>
      <c r="U203" s="39">
        <f>SUM(D203,F203,H203,J203,L203,N203)</f>
        <v>399</v>
      </c>
      <c r="V203">
        <f>U203-MIN(D203,F203,H203,J203,L203,N203)</f>
        <v>370</v>
      </c>
      <c r="W203">
        <f>IFERROR(V203/500*100,"")</f>
        <v>74</v>
      </c>
      <c r="X203" s="39">
        <f t="shared" si="18"/>
        <v>17</v>
      </c>
    </row>
    <row r="204" spans="1:24">
      <c r="A204" s="56">
        <v>16644586</v>
      </c>
      <c r="B204" s="56" t="s">
        <v>50</v>
      </c>
      <c r="C204" s="56" t="s">
        <v>432</v>
      </c>
      <c r="D204" s="57">
        <v>301</v>
      </c>
      <c r="E204" s="56" t="str">
        <f>VLOOKUP(D204,'SUBJECT CODE'!$B$1:$C$30,2,0)</f>
        <v>English Core</v>
      </c>
      <c r="F204" s="57">
        <v>124</v>
      </c>
      <c r="G204" s="56" t="str">
        <f>VLOOKUP(F204,'SUBJECT CODE'!$B$1:$C$30,2,0)</f>
        <v>NEPALI</v>
      </c>
      <c r="H204" s="57">
        <v>30</v>
      </c>
      <c r="I204" s="56" t="str">
        <f>VLOOKUP(H204,'SUBJECT CODE'!$B$1:$C$30,2,0)</f>
        <v>Economics</v>
      </c>
      <c r="J204" s="56">
        <v>54</v>
      </c>
      <c r="K204" s="56" t="str">
        <f>VLOOKUP(J204,'SUBJECT CODE'!$B$1:$C$30,2,0)</f>
        <v>Business Studies</v>
      </c>
      <c r="L204" s="57">
        <v>55</v>
      </c>
      <c r="M204" s="56" t="str">
        <f>VLOOKUP(L204,'SUBJECT CODE'!$B$1:$C$30,2,0)</f>
        <v>Accountancy</v>
      </c>
      <c r="N204" s="57">
        <v>48</v>
      </c>
      <c r="O204" s="56" t="str">
        <f>VLOOKUP(N204,'SUBJECT CODE'!$B$1:$C$30,2,0)</f>
        <v>Physical Education</v>
      </c>
      <c r="P204" s="56" t="s">
        <v>42</v>
      </c>
      <c r="Q204" s="56" t="s">
        <v>42</v>
      </c>
      <c r="R204" s="56" t="s">
        <v>42</v>
      </c>
      <c r="S204" s="56" t="s">
        <v>61</v>
      </c>
      <c r="U204">
        <f t="shared" si="15"/>
        <v>0</v>
      </c>
      <c r="V204" t="str">
        <f t="shared" si="16"/>
        <v/>
      </c>
      <c r="W204" t="str">
        <f t="shared" si="17"/>
        <v/>
      </c>
      <c r="X204">
        <f t="shared" si="18"/>
        <v>0</v>
      </c>
    </row>
    <row r="205" s="34" customFormat="1" spans="1:24">
      <c r="A205" s="56"/>
      <c r="B205" s="56"/>
      <c r="C205" s="56"/>
      <c r="D205" s="57">
        <v>65</v>
      </c>
      <c r="E205" s="56" t="s">
        <v>79</v>
      </c>
      <c r="F205" s="57">
        <v>83</v>
      </c>
      <c r="G205" s="56" t="s">
        <v>104</v>
      </c>
      <c r="H205" s="57">
        <v>63</v>
      </c>
      <c r="I205" s="56" t="s">
        <v>57</v>
      </c>
      <c r="J205" s="56">
        <v>62</v>
      </c>
      <c r="K205" s="57" t="s">
        <v>57</v>
      </c>
      <c r="L205" s="57">
        <v>43</v>
      </c>
      <c r="M205" s="56" t="s">
        <v>48</v>
      </c>
      <c r="N205" s="57">
        <v>63</v>
      </c>
      <c r="O205" s="56" t="s">
        <v>79</v>
      </c>
      <c r="P205" s="56"/>
      <c r="Q205" s="56"/>
      <c r="R205" s="56"/>
      <c r="S205" s="56"/>
      <c r="T205" s="34" t="s">
        <v>471</v>
      </c>
      <c r="U205" s="39">
        <f>SUM(D205,F205,H205,J205,L205,N205)</f>
        <v>379</v>
      </c>
      <c r="V205">
        <f>U205-MIN(D205,F205,H205,J205,L205,N205)</f>
        <v>336</v>
      </c>
      <c r="W205">
        <f>IFERROR(V205/500*100,"")</f>
        <v>67.2</v>
      </c>
      <c r="X205" s="39">
        <f t="shared" si="18"/>
        <v>42</v>
      </c>
    </row>
    <row r="206" spans="1:24">
      <c r="A206" s="56">
        <v>16644587</v>
      </c>
      <c r="B206" s="56" t="s">
        <v>50</v>
      </c>
      <c r="C206" s="56" t="s">
        <v>435</v>
      </c>
      <c r="D206" s="57">
        <v>301</v>
      </c>
      <c r="E206" s="56" t="str">
        <f>VLOOKUP(D206,'SUBJECT CODE'!$B$1:$C$30,2,0)</f>
        <v>English Core</v>
      </c>
      <c r="F206" s="57">
        <v>124</v>
      </c>
      <c r="G206" s="56" t="str">
        <f>VLOOKUP(F206,'SUBJECT CODE'!$B$1:$C$30,2,0)</f>
        <v>NEPALI</v>
      </c>
      <c r="H206" s="57">
        <v>30</v>
      </c>
      <c r="I206" s="56" t="str">
        <f>VLOOKUP(H206,'SUBJECT CODE'!$B$1:$C$30,2,0)</f>
        <v>Economics</v>
      </c>
      <c r="J206" s="56">
        <v>54</v>
      </c>
      <c r="K206" s="56" t="str">
        <f>VLOOKUP(J206,'SUBJECT CODE'!$B$1:$C$30,2,0)</f>
        <v>Business Studies</v>
      </c>
      <c r="L206" s="57">
        <v>48</v>
      </c>
      <c r="M206" s="56" t="str">
        <f>VLOOKUP(L206,'SUBJECT CODE'!$B$1:$C$30,2,0)</f>
        <v>Physical Education</v>
      </c>
      <c r="N206" s="57">
        <v>55</v>
      </c>
      <c r="O206" s="56" t="str">
        <f>VLOOKUP(N206,'SUBJECT CODE'!$B$1:$C$30,2,0)</f>
        <v>Accountancy</v>
      </c>
      <c r="P206" s="56" t="s">
        <v>42</v>
      </c>
      <c r="Q206" s="56" t="s">
        <v>42</v>
      </c>
      <c r="R206" s="56" t="s">
        <v>42</v>
      </c>
      <c r="S206" s="56" t="s">
        <v>61</v>
      </c>
      <c r="U206">
        <f t="shared" si="15"/>
        <v>0</v>
      </c>
      <c r="V206" t="str">
        <f t="shared" si="16"/>
        <v/>
      </c>
      <c r="W206" t="str">
        <f t="shared" si="17"/>
        <v/>
      </c>
      <c r="X206">
        <f t="shared" si="18"/>
        <v>0</v>
      </c>
    </row>
    <row r="207" s="34" customFormat="1" spans="1:24">
      <c r="A207" s="56"/>
      <c r="B207" s="56"/>
      <c r="C207" s="56"/>
      <c r="D207" s="57">
        <v>88</v>
      </c>
      <c r="E207" s="56" t="s">
        <v>104</v>
      </c>
      <c r="F207" s="57">
        <v>58</v>
      </c>
      <c r="G207" s="56" t="s">
        <v>79</v>
      </c>
      <c r="H207" s="57">
        <v>59</v>
      </c>
      <c r="I207" s="56" t="s">
        <v>65</v>
      </c>
      <c r="J207" s="56">
        <v>58</v>
      </c>
      <c r="K207" s="57" t="s">
        <v>65</v>
      </c>
      <c r="L207" s="57">
        <v>64</v>
      </c>
      <c r="M207" s="56" t="s">
        <v>79</v>
      </c>
      <c r="N207" s="57">
        <v>19</v>
      </c>
      <c r="O207" s="56" t="s">
        <v>46</v>
      </c>
      <c r="P207" s="56"/>
      <c r="Q207" s="56"/>
      <c r="R207" s="56"/>
      <c r="S207" s="56"/>
      <c r="T207" s="34" t="s">
        <v>471</v>
      </c>
      <c r="U207" s="39">
        <f>SUM(D207,F207,H207,J207,L207,N207)</f>
        <v>346</v>
      </c>
      <c r="V207">
        <f>U207-MIN(D207,F207,H207,J207,L207,N207)</f>
        <v>327</v>
      </c>
      <c r="W207">
        <f>IFERROR(V207/500*100,"")</f>
        <v>65.4</v>
      </c>
      <c r="X207" s="39">
        <f t="shared" si="18"/>
        <v>51</v>
      </c>
    </row>
    <row r="208" spans="1:24">
      <c r="A208" s="56">
        <v>16644588</v>
      </c>
      <c r="B208" s="56" t="s">
        <v>37</v>
      </c>
      <c r="C208" s="56" t="s">
        <v>439</v>
      </c>
      <c r="D208" s="57">
        <v>301</v>
      </c>
      <c r="E208" s="56" t="str">
        <f>VLOOKUP(D208,'SUBJECT CODE'!$B$1:$C$30,2,0)</f>
        <v>English Core</v>
      </c>
      <c r="F208" s="57">
        <v>124</v>
      </c>
      <c r="G208" s="56" t="str">
        <f>VLOOKUP(F208,'SUBJECT CODE'!$B$1:$C$30,2,0)</f>
        <v>NEPALI</v>
      </c>
      <c r="H208" s="57">
        <v>30</v>
      </c>
      <c r="I208" s="56" t="str">
        <f>VLOOKUP(H208,'SUBJECT CODE'!$B$1:$C$30,2,0)</f>
        <v>Economics</v>
      </c>
      <c r="J208" s="56">
        <v>54</v>
      </c>
      <c r="K208" s="56" t="str">
        <f>VLOOKUP(J208,'SUBJECT CODE'!$B$1:$C$30,2,0)</f>
        <v>Business Studies</v>
      </c>
      <c r="L208" s="57">
        <v>48</v>
      </c>
      <c r="M208" s="56" t="str">
        <f>VLOOKUP(L208,'SUBJECT CODE'!$B$1:$C$30,2,0)</f>
        <v>Physical Education</v>
      </c>
      <c r="N208" s="57">
        <v>55</v>
      </c>
      <c r="O208" s="56" t="str">
        <f>VLOOKUP(N208,'SUBJECT CODE'!$B$1:$C$30,2,0)</f>
        <v>Accountancy</v>
      </c>
      <c r="P208" s="56" t="s">
        <v>42</v>
      </c>
      <c r="Q208" s="56" t="s">
        <v>42</v>
      </c>
      <c r="R208" s="56" t="s">
        <v>42</v>
      </c>
      <c r="S208" s="56" t="s">
        <v>61</v>
      </c>
      <c r="U208">
        <f t="shared" si="15"/>
        <v>0</v>
      </c>
      <c r="V208" t="str">
        <f t="shared" si="16"/>
        <v/>
      </c>
      <c r="W208" t="str">
        <f t="shared" si="17"/>
        <v/>
      </c>
      <c r="X208">
        <f t="shared" si="18"/>
        <v>0</v>
      </c>
    </row>
    <row r="209" s="34" customFormat="1" spans="1:24">
      <c r="A209" s="56"/>
      <c r="B209" s="56"/>
      <c r="C209" s="56"/>
      <c r="D209" s="57">
        <v>74</v>
      </c>
      <c r="E209" s="56" t="s">
        <v>57</v>
      </c>
      <c r="F209" s="57">
        <v>83</v>
      </c>
      <c r="G209" s="56" t="s">
        <v>104</v>
      </c>
      <c r="H209" s="57">
        <v>51</v>
      </c>
      <c r="I209" s="56" t="s">
        <v>79</v>
      </c>
      <c r="J209" s="56">
        <v>66</v>
      </c>
      <c r="K209" s="57" t="s">
        <v>57</v>
      </c>
      <c r="L209" s="57">
        <v>80</v>
      </c>
      <c r="M209" s="56" t="s">
        <v>67</v>
      </c>
      <c r="N209" s="57">
        <v>27</v>
      </c>
      <c r="O209" s="56" t="s">
        <v>46</v>
      </c>
      <c r="P209" s="56"/>
      <c r="Q209" s="56"/>
      <c r="R209" s="56"/>
      <c r="S209" s="56"/>
      <c r="T209" s="34" t="s">
        <v>471</v>
      </c>
      <c r="U209" s="39">
        <f>SUM(D209,F209,H209,J209,L209,N209)</f>
        <v>381</v>
      </c>
      <c r="V209">
        <f>U209-MIN(D209,F209,H209,J209,L209,N209)</f>
        <v>354</v>
      </c>
      <c r="W209">
        <f>IFERROR(V209/500*100,"")</f>
        <v>70.8</v>
      </c>
      <c r="X209" s="39">
        <f t="shared" si="18"/>
        <v>25</v>
      </c>
    </row>
    <row r="210" spans="1:24">
      <c r="A210" s="56">
        <v>16644589</v>
      </c>
      <c r="B210" s="56" t="s">
        <v>50</v>
      </c>
      <c r="C210" s="56" t="s">
        <v>443</v>
      </c>
      <c r="D210" s="57">
        <v>301</v>
      </c>
      <c r="E210" s="56" t="str">
        <f>VLOOKUP(D210,'SUBJECT CODE'!$B$1:$C$30,2,0)</f>
        <v>English Core</v>
      </c>
      <c r="F210" s="57">
        <v>124</v>
      </c>
      <c r="G210" s="56" t="str">
        <f>VLOOKUP(F210,'SUBJECT CODE'!$B$1:$C$30,2,0)</f>
        <v>NEPALI</v>
      </c>
      <c r="H210" s="57">
        <v>30</v>
      </c>
      <c r="I210" s="56" t="str">
        <f>VLOOKUP(H210,'SUBJECT CODE'!$B$1:$C$30,2,0)</f>
        <v>Economics</v>
      </c>
      <c r="J210" s="56">
        <v>54</v>
      </c>
      <c r="K210" s="56" t="str">
        <f>VLOOKUP(J210,'SUBJECT CODE'!$B$1:$C$30,2,0)</f>
        <v>Business Studies</v>
      </c>
      <c r="L210" s="57">
        <v>48</v>
      </c>
      <c r="M210" s="56" t="str">
        <f>VLOOKUP(L210,'SUBJECT CODE'!$B$1:$C$30,2,0)</f>
        <v>Physical Education</v>
      </c>
      <c r="N210" s="57">
        <v>55</v>
      </c>
      <c r="O210" s="56" t="str">
        <f>VLOOKUP(N210,'SUBJECT CODE'!$B$1:$C$30,2,0)</f>
        <v>Accountancy</v>
      </c>
      <c r="P210" s="56" t="s">
        <v>42</v>
      </c>
      <c r="Q210" s="56" t="s">
        <v>42</v>
      </c>
      <c r="R210" s="56" t="s">
        <v>42</v>
      </c>
      <c r="S210" s="56" t="s">
        <v>61</v>
      </c>
      <c r="U210">
        <f t="shared" si="15"/>
        <v>0</v>
      </c>
      <c r="V210" t="str">
        <f t="shared" si="16"/>
        <v/>
      </c>
      <c r="W210" t="str">
        <f t="shared" si="17"/>
        <v/>
      </c>
      <c r="X210">
        <f t="shared" si="18"/>
        <v>0</v>
      </c>
    </row>
    <row r="211" s="34" customFormat="1" spans="1:24">
      <c r="A211" s="56"/>
      <c r="B211" s="56"/>
      <c r="C211" s="56"/>
      <c r="D211" s="57">
        <v>72</v>
      </c>
      <c r="E211" s="56" t="s">
        <v>65</v>
      </c>
      <c r="F211" s="57">
        <v>82</v>
      </c>
      <c r="G211" s="56" t="s">
        <v>104</v>
      </c>
      <c r="H211" s="57">
        <v>53</v>
      </c>
      <c r="I211" s="56" t="s">
        <v>79</v>
      </c>
      <c r="J211" s="56">
        <v>61</v>
      </c>
      <c r="K211" s="57" t="s">
        <v>57</v>
      </c>
      <c r="L211" s="57">
        <v>63</v>
      </c>
      <c r="M211" s="56" t="s">
        <v>79</v>
      </c>
      <c r="N211" s="57">
        <v>30</v>
      </c>
      <c r="O211" s="56" t="s">
        <v>46</v>
      </c>
      <c r="P211" s="56"/>
      <c r="Q211" s="56"/>
      <c r="R211" s="56"/>
      <c r="S211" s="56"/>
      <c r="T211" s="34" t="s">
        <v>471</v>
      </c>
      <c r="U211" s="39">
        <f>SUM(D211,F211,H211,J211,L211,N211)</f>
        <v>361</v>
      </c>
      <c r="V211">
        <f>U211-MIN(D211,F211,H211,J211,L211,N211)</f>
        <v>331</v>
      </c>
      <c r="W211">
        <f>IFERROR(V211/500*100,"")</f>
        <v>66.2</v>
      </c>
      <c r="X211" s="39">
        <f t="shared" si="18"/>
        <v>47</v>
      </c>
    </row>
    <row r="212" spans="1:24">
      <c r="A212" s="56">
        <v>16644590</v>
      </c>
      <c r="B212" s="56" t="s">
        <v>50</v>
      </c>
      <c r="C212" s="56" t="s">
        <v>445</v>
      </c>
      <c r="D212" s="57">
        <v>301</v>
      </c>
      <c r="E212" s="56" t="str">
        <f>VLOOKUP(D212,'SUBJECT CODE'!$B$1:$C$30,2,0)</f>
        <v>English Core</v>
      </c>
      <c r="F212" s="57">
        <v>302</v>
      </c>
      <c r="G212" s="56" t="str">
        <f>VLOOKUP(F212,'SUBJECT CODE'!$B$1:$C$30,2,0)</f>
        <v>HINDI</v>
      </c>
      <c r="H212" s="57">
        <v>30</v>
      </c>
      <c r="I212" s="56" t="str">
        <f>VLOOKUP(H212,'SUBJECT CODE'!$B$1:$C$30,2,0)</f>
        <v>Economics</v>
      </c>
      <c r="J212" s="56">
        <v>54</v>
      </c>
      <c r="K212" s="56" t="str">
        <f>VLOOKUP(J212,'SUBJECT CODE'!$B$1:$C$30,2,0)</f>
        <v>Business Studies</v>
      </c>
      <c r="L212" s="57">
        <v>55</v>
      </c>
      <c r="M212" s="56" t="str">
        <f>VLOOKUP(L212,'SUBJECT CODE'!$B$1:$C$30,2,0)</f>
        <v>Accountancy</v>
      </c>
      <c r="N212" s="57">
        <v>48</v>
      </c>
      <c r="O212" s="56" t="str">
        <f>VLOOKUP(N212,'SUBJECT CODE'!$B$1:$C$30,2,0)</f>
        <v>Physical Education</v>
      </c>
      <c r="P212" s="56" t="s">
        <v>42</v>
      </c>
      <c r="Q212" s="56" t="s">
        <v>42</v>
      </c>
      <c r="R212" s="56" t="s">
        <v>42</v>
      </c>
      <c r="S212" s="56" t="s">
        <v>61</v>
      </c>
      <c r="U212">
        <f t="shared" si="15"/>
        <v>0</v>
      </c>
      <c r="V212" t="str">
        <f t="shared" si="16"/>
        <v/>
      </c>
      <c r="W212" t="str">
        <f t="shared" si="17"/>
        <v/>
      </c>
      <c r="X212">
        <f t="shared" si="18"/>
        <v>0</v>
      </c>
    </row>
    <row r="213" s="34" customFormat="1" spans="1:24">
      <c r="A213" s="56"/>
      <c r="B213" s="56"/>
      <c r="C213" s="56"/>
      <c r="D213" s="57">
        <v>90</v>
      </c>
      <c r="E213" s="56" t="s">
        <v>104</v>
      </c>
      <c r="F213" s="57">
        <v>78</v>
      </c>
      <c r="G213" s="56" t="s">
        <v>57</v>
      </c>
      <c r="H213" s="57">
        <v>73</v>
      </c>
      <c r="I213" s="56" t="s">
        <v>67</v>
      </c>
      <c r="J213" s="56">
        <v>70</v>
      </c>
      <c r="K213" s="57" t="s">
        <v>67</v>
      </c>
      <c r="L213" s="57">
        <v>46</v>
      </c>
      <c r="M213" s="56" t="s">
        <v>79</v>
      </c>
      <c r="N213" s="57">
        <v>82</v>
      </c>
      <c r="O213" s="56" t="s">
        <v>67</v>
      </c>
      <c r="P213" s="56"/>
      <c r="Q213" s="56"/>
      <c r="R213" s="56"/>
      <c r="S213" s="56"/>
      <c r="T213" s="34" t="s">
        <v>471</v>
      </c>
      <c r="U213" s="39">
        <f>SUM(D213,F213,H213,J213,L213,N213)</f>
        <v>439</v>
      </c>
      <c r="V213">
        <f>U213-MIN(D213,F213,H213,J213,L213,N213)</f>
        <v>393</v>
      </c>
      <c r="W213">
        <f>IFERROR(V213/500*100,"")</f>
        <v>78.6</v>
      </c>
      <c r="X213" s="39">
        <f t="shared" si="18"/>
        <v>9</v>
      </c>
    </row>
    <row r="214" spans="1:24">
      <c r="A214" s="56">
        <v>16644591</v>
      </c>
      <c r="B214" s="56" t="s">
        <v>37</v>
      </c>
      <c r="C214" s="56" t="s">
        <v>447</v>
      </c>
      <c r="D214" s="57">
        <v>301</v>
      </c>
      <c r="E214" s="56" t="str">
        <f>VLOOKUP(D214,'SUBJECT CODE'!$B$1:$C$30,2,0)</f>
        <v>English Core</v>
      </c>
      <c r="F214" s="57">
        <v>124</v>
      </c>
      <c r="G214" s="56" t="str">
        <f>VLOOKUP(F214,'SUBJECT CODE'!$B$1:$C$30,2,0)</f>
        <v>NEPALI</v>
      </c>
      <c r="H214" s="57">
        <v>30</v>
      </c>
      <c r="I214" s="56" t="str">
        <f>VLOOKUP(H214,'SUBJECT CODE'!$B$1:$C$30,2,0)</f>
        <v>Economics</v>
      </c>
      <c r="J214" s="56">
        <v>54</v>
      </c>
      <c r="K214" s="56" t="str">
        <f>VLOOKUP(J214,'SUBJECT CODE'!$B$1:$C$30,2,0)</f>
        <v>Business Studies</v>
      </c>
      <c r="L214" s="57">
        <v>48</v>
      </c>
      <c r="M214" s="56" t="str">
        <f>VLOOKUP(L214,'SUBJECT CODE'!$B$1:$C$30,2,0)</f>
        <v>Physical Education</v>
      </c>
      <c r="N214" s="57">
        <v>55</v>
      </c>
      <c r="O214" s="56" t="str">
        <f>VLOOKUP(N214,'SUBJECT CODE'!$B$1:$C$30,2,0)</f>
        <v>Accountancy</v>
      </c>
      <c r="P214" s="56" t="s">
        <v>42</v>
      </c>
      <c r="Q214" s="56" t="s">
        <v>42</v>
      </c>
      <c r="R214" s="56" t="s">
        <v>42</v>
      </c>
      <c r="S214" s="56" t="s">
        <v>61</v>
      </c>
      <c r="U214">
        <f t="shared" si="15"/>
        <v>0</v>
      </c>
      <c r="V214" t="str">
        <f t="shared" si="16"/>
        <v/>
      </c>
      <c r="W214" t="str">
        <f t="shared" si="17"/>
        <v/>
      </c>
      <c r="X214">
        <f t="shared" si="18"/>
        <v>0</v>
      </c>
    </row>
    <row r="215" s="34" customFormat="1" spans="1:24">
      <c r="A215" s="56"/>
      <c r="B215" s="56"/>
      <c r="C215" s="56"/>
      <c r="D215" s="57">
        <v>66</v>
      </c>
      <c r="E215" s="56" t="s">
        <v>79</v>
      </c>
      <c r="F215" s="57">
        <v>57</v>
      </c>
      <c r="G215" s="56" t="s">
        <v>79</v>
      </c>
      <c r="H215" s="57">
        <v>44</v>
      </c>
      <c r="I215" s="56" t="s">
        <v>48</v>
      </c>
      <c r="J215" s="56">
        <v>49</v>
      </c>
      <c r="K215" s="57" t="s">
        <v>79</v>
      </c>
      <c r="L215" s="57">
        <v>59</v>
      </c>
      <c r="M215" s="56" t="s">
        <v>48</v>
      </c>
      <c r="N215" s="57">
        <v>24</v>
      </c>
      <c r="O215" s="56" t="s">
        <v>46</v>
      </c>
      <c r="P215" s="56"/>
      <c r="Q215" s="56"/>
      <c r="R215" s="56"/>
      <c r="S215" s="56"/>
      <c r="T215" s="34" t="s">
        <v>471</v>
      </c>
      <c r="U215" s="39">
        <f>SUM(D215,F215,H215,J215,L215,N215)</f>
        <v>299</v>
      </c>
      <c r="V215">
        <f>U215-MIN(D215,F215,H215,J215,L215,N215)</f>
        <v>275</v>
      </c>
      <c r="W215">
        <f>IFERROR(V215/500*100,"")</f>
        <v>55</v>
      </c>
      <c r="X215" s="39">
        <f t="shared" si="18"/>
        <v>100</v>
      </c>
    </row>
    <row r="219" spans="4:15">
      <c r="D219" s="5" t="s">
        <v>477</v>
      </c>
      <c r="E219" s="5"/>
      <c r="F219" s="5"/>
      <c r="G219" s="5"/>
      <c r="H219" s="5"/>
      <c r="I219" s="5"/>
      <c r="J219" s="5"/>
      <c r="K219" s="5"/>
      <c r="L219" s="18"/>
      <c r="M219" s="18"/>
      <c r="O219" s="60"/>
    </row>
    <row r="220" spans="4:13">
      <c r="D220" t="s">
        <v>478</v>
      </c>
      <c r="L220" s="4"/>
      <c r="M220" s="4"/>
    </row>
    <row r="221" ht="75" spans="3:13">
      <c r="C221" s="3" t="s">
        <v>479</v>
      </c>
      <c r="D221" s="3" t="s">
        <v>480</v>
      </c>
      <c r="E221" s="3" t="s">
        <v>481</v>
      </c>
      <c r="F221" s="3" t="s">
        <v>61</v>
      </c>
      <c r="G221" s="3" t="s">
        <v>482</v>
      </c>
      <c r="H221" s="3" t="s">
        <v>69</v>
      </c>
      <c r="I221" s="3" t="s">
        <v>483</v>
      </c>
      <c r="J221" s="3" t="s">
        <v>484</v>
      </c>
      <c r="K221" s="3" t="s">
        <v>485</v>
      </c>
      <c r="L221" s="19" t="s">
        <v>481</v>
      </c>
      <c r="M221" s="19" t="s">
        <v>61</v>
      </c>
    </row>
    <row r="222" ht="18.75" spans="3:13">
      <c r="C222" s="6" t="s">
        <v>486</v>
      </c>
      <c r="D222" s="6">
        <v>0</v>
      </c>
      <c r="E222" s="7">
        <f t="shared" ref="E222:E227" si="19">SUM(D222,F222,G222,H222)</f>
        <v>106</v>
      </c>
      <c r="F222" s="7">
        <v>89</v>
      </c>
      <c r="G222" s="6">
        <v>11</v>
      </c>
      <c r="H222" s="7">
        <v>6</v>
      </c>
      <c r="I222" s="8"/>
      <c r="J222" s="9">
        <f t="shared" ref="J222:J227" si="20">M222/L222%</f>
        <v>83.9622641509434</v>
      </c>
      <c r="K222" s="22">
        <f t="shared" ref="K222:K227" si="21">N222/L222%</f>
        <v>0</v>
      </c>
      <c r="L222" s="4">
        <v>106</v>
      </c>
      <c r="M222" s="4">
        <v>89</v>
      </c>
    </row>
    <row r="223" ht="15.75" spans="3:13">
      <c r="C223" s="10" t="s">
        <v>487</v>
      </c>
      <c r="D223" s="11"/>
      <c r="E223" s="11">
        <f t="shared" si="19"/>
        <v>26</v>
      </c>
      <c r="F223" s="10">
        <v>11</v>
      </c>
      <c r="G223" s="10">
        <v>10</v>
      </c>
      <c r="H223" s="10">
        <v>5</v>
      </c>
      <c r="I223" s="12">
        <f t="shared" ref="I223:I227" si="22">SUM(D223,G223,H223)</f>
        <v>15</v>
      </c>
      <c r="J223" s="9">
        <f t="shared" si="20"/>
        <v>42.3076923076923</v>
      </c>
      <c r="K223" s="22">
        <f t="shared" si="21"/>
        <v>0</v>
      </c>
      <c r="L223" s="24">
        <v>26</v>
      </c>
      <c r="M223" s="24">
        <v>11</v>
      </c>
    </row>
    <row r="224" ht="15.75" spans="3:13">
      <c r="C224" t="s">
        <v>488</v>
      </c>
      <c r="D224" s="13">
        <v>0</v>
      </c>
      <c r="E224" s="14">
        <f t="shared" si="19"/>
        <v>4</v>
      </c>
      <c r="F224" s="13">
        <v>3</v>
      </c>
      <c r="G224" s="13">
        <v>0</v>
      </c>
      <c r="H224" s="13">
        <v>1</v>
      </c>
      <c r="I224" s="15">
        <f t="shared" si="22"/>
        <v>1</v>
      </c>
      <c r="J224" s="9">
        <f t="shared" si="20"/>
        <v>75</v>
      </c>
      <c r="K224" s="22">
        <f t="shared" si="21"/>
        <v>0</v>
      </c>
      <c r="L224" s="4">
        <v>4</v>
      </c>
      <c r="M224" s="4">
        <v>3</v>
      </c>
    </row>
    <row r="225" ht="15.75" spans="3:13">
      <c r="C225" t="s">
        <v>489</v>
      </c>
      <c r="D225" s="13">
        <v>0</v>
      </c>
      <c r="E225" s="14">
        <f t="shared" si="19"/>
        <v>22</v>
      </c>
      <c r="F225" s="13">
        <v>18</v>
      </c>
      <c r="G225" s="13">
        <v>0</v>
      </c>
      <c r="H225" s="13">
        <v>4</v>
      </c>
      <c r="I225" s="15">
        <f t="shared" si="22"/>
        <v>4</v>
      </c>
      <c r="J225" s="9">
        <f t="shared" si="20"/>
        <v>81.8181818181818</v>
      </c>
      <c r="K225" s="22">
        <f t="shared" si="21"/>
        <v>0</v>
      </c>
      <c r="L225" s="4">
        <v>22</v>
      </c>
      <c r="M225" s="4">
        <v>18</v>
      </c>
    </row>
    <row r="226" ht="15.75" spans="3:13">
      <c r="C226" t="s">
        <v>490</v>
      </c>
      <c r="D226" s="13">
        <v>3</v>
      </c>
      <c r="E226" s="14">
        <f t="shared" si="19"/>
        <v>26</v>
      </c>
      <c r="F226" s="13">
        <v>8</v>
      </c>
      <c r="G226" s="13">
        <v>11</v>
      </c>
      <c r="H226" s="13">
        <v>4</v>
      </c>
      <c r="I226" s="15">
        <f t="shared" si="22"/>
        <v>18</v>
      </c>
      <c r="J226" s="9">
        <f t="shared" si="20"/>
        <v>30.7692307692308</v>
      </c>
      <c r="K226" s="22">
        <f t="shared" si="21"/>
        <v>0</v>
      </c>
      <c r="L226" s="4">
        <v>26</v>
      </c>
      <c r="M226" s="4">
        <v>8</v>
      </c>
    </row>
    <row r="227" ht="15.75" spans="3:13">
      <c r="C227" t="s">
        <v>491</v>
      </c>
      <c r="D227" s="13">
        <v>8</v>
      </c>
      <c r="E227" s="14">
        <f t="shared" si="19"/>
        <v>26</v>
      </c>
      <c r="F227" s="13">
        <v>7</v>
      </c>
      <c r="G227" s="13">
        <v>7</v>
      </c>
      <c r="H227" s="13">
        <v>4</v>
      </c>
      <c r="I227" s="15">
        <f t="shared" si="22"/>
        <v>19</v>
      </c>
      <c r="J227" s="9">
        <f t="shared" si="20"/>
        <v>26.9230769230769</v>
      </c>
      <c r="K227" s="22">
        <f t="shared" si="21"/>
        <v>0</v>
      </c>
      <c r="L227" s="4">
        <v>26</v>
      </c>
      <c r="M227" s="4">
        <v>7</v>
      </c>
    </row>
    <row r="228" ht="15.75" spans="4:13">
      <c r="D228" s="13"/>
      <c r="E228" s="16"/>
      <c r="F228" s="13"/>
      <c r="G228" s="13"/>
      <c r="H228" s="13"/>
      <c r="I228" s="15"/>
      <c r="J228" s="9"/>
      <c r="K228" s="22"/>
      <c r="L228" s="4"/>
      <c r="M228" s="4"/>
    </row>
    <row r="229" ht="15.75" spans="3:13">
      <c r="C229" s="10" t="s">
        <v>470</v>
      </c>
      <c r="D229" s="10"/>
      <c r="E229" s="11">
        <v>36</v>
      </c>
      <c r="F229" s="10">
        <v>36</v>
      </c>
      <c r="G229" s="10">
        <v>0</v>
      </c>
      <c r="H229" s="10">
        <v>0</v>
      </c>
      <c r="I229" s="12"/>
      <c r="J229" s="9">
        <f t="shared" ref="J229:J234" si="23">M229/L229%</f>
        <v>100</v>
      </c>
      <c r="K229" s="22">
        <f t="shared" ref="K229:K234" si="24">N229/L229%</f>
        <v>0</v>
      </c>
      <c r="L229" s="24">
        <v>36</v>
      </c>
      <c r="M229" s="24">
        <v>36</v>
      </c>
    </row>
    <row r="230" ht="15.75" spans="3:13">
      <c r="C230" t="s">
        <v>492</v>
      </c>
      <c r="D230" s="13">
        <v>0</v>
      </c>
      <c r="E230" s="14">
        <f t="shared" ref="E230:E234" si="25">SUM(D230,F230,G230,H230)</f>
        <v>19</v>
      </c>
      <c r="F230" s="13">
        <v>17</v>
      </c>
      <c r="G230" s="13">
        <v>1</v>
      </c>
      <c r="H230" s="13">
        <v>1</v>
      </c>
      <c r="I230" s="15">
        <f t="shared" ref="I230:I234" si="26">SUM(D230,G230,H230)</f>
        <v>2</v>
      </c>
      <c r="J230" s="9">
        <f t="shared" si="23"/>
        <v>89.4736842105263</v>
      </c>
      <c r="K230" s="22">
        <f t="shared" si="24"/>
        <v>0</v>
      </c>
      <c r="L230" s="4">
        <v>19</v>
      </c>
      <c r="M230" s="4">
        <v>17</v>
      </c>
    </row>
    <row r="231" ht="15.75" spans="3:13">
      <c r="C231" t="s">
        <v>493</v>
      </c>
      <c r="D231" s="13">
        <v>2</v>
      </c>
      <c r="E231" s="14">
        <f t="shared" si="25"/>
        <v>30</v>
      </c>
      <c r="F231" s="13">
        <v>28</v>
      </c>
      <c r="G231" s="13">
        <v>0</v>
      </c>
      <c r="H231" s="13">
        <v>0</v>
      </c>
      <c r="I231" s="15">
        <f t="shared" si="26"/>
        <v>2</v>
      </c>
      <c r="J231" s="9">
        <f t="shared" si="23"/>
        <v>93.3333333333333</v>
      </c>
      <c r="K231" s="22">
        <f t="shared" si="24"/>
        <v>0</v>
      </c>
      <c r="L231" s="4">
        <v>30</v>
      </c>
      <c r="M231" s="4">
        <v>28</v>
      </c>
    </row>
    <row r="232" ht="15.75" spans="3:13">
      <c r="C232" t="s">
        <v>494</v>
      </c>
      <c r="D232" s="13">
        <v>0</v>
      </c>
      <c r="E232" s="14">
        <f t="shared" si="25"/>
        <v>35</v>
      </c>
      <c r="F232" s="13">
        <v>35</v>
      </c>
      <c r="G232" s="13">
        <v>0</v>
      </c>
      <c r="H232" s="13">
        <v>0</v>
      </c>
      <c r="I232" s="15">
        <f t="shared" si="26"/>
        <v>0</v>
      </c>
      <c r="J232" s="9">
        <f t="shared" si="23"/>
        <v>100</v>
      </c>
      <c r="K232" s="22">
        <f t="shared" si="24"/>
        <v>0</v>
      </c>
      <c r="L232" s="4">
        <v>35</v>
      </c>
      <c r="M232" s="4">
        <v>35</v>
      </c>
    </row>
    <row r="233" ht="15.75" spans="3:13">
      <c r="C233" t="s">
        <v>495</v>
      </c>
      <c r="D233" s="13">
        <v>1</v>
      </c>
      <c r="E233" s="14">
        <f t="shared" si="25"/>
        <v>36</v>
      </c>
      <c r="F233" s="13">
        <v>35</v>
      </c>
      <c r="G233" s="13">
        <v>0</v>
      </c>
      <c r="H233" s="13">
        <v>0</v>
      </c>
      <c r="I233" s="15">
        <f t="shared" si="26"/>
        <v>1</v>
      </c>
      <c r="J233" s="9">
        <f t="shared" si="23"/>
        <v>97.2222222222222</v>
      </c>
      <c r="K233" s="22">
        <f t="shared" si="24"/>
        <v>0</v>
      </c>
      <c r="L233" s="4">
        <v>36</v>
      </c>
      <c r="M233" s="4">
        <v>35</v>
      </c>
    </row>
    <row r="234" ht="15.75" spans="3:13">
      <c r="C234" t="s">
        <v>496</v>
      </c>
      <c r="D234" s="13">
        <v>0</v>
      </c>
      <c r="E234" s="14">
        <f t="shared" si="25"/>
        <v>53</v>
      </c>
      <c r="F234" s="13">
        <v>53</v>
      </c>
      <c r="G234" s="13">
        <v>0</v>
      </c>
      <c r="H234" s="13">
        <v>0</v>
      </c>
      <c r="I234" s="15">
        <f t="shared" si="26"/>
        <v>0</v>
      </c>
      <c r="J234" s="9">
        <f t="shared" si="23"/>
        <v>100</v>
      </c>
      <c r="K234" s="22">
        <f t="shared" si="24"/>
        <v>0</v>
      </c>
      <c r="L234" s="4">
        <v>53</v>
      </c>
      <c r="M234" s="4">
        <v>53</v>
      </c>
    </row>
    <row r="235" ht="15.75" spans="4:13">
      <c r="D235" s="13"/>
      <c r="E235" s="16"/>
      <c r="F235" s="13"/>
      <c r="G235" s="13"/>
      <c r="H235" s="13"/>
      <c r="I235" s="15"/>
      <c r="J235" s="9"/>
      <c r="K235" s="22"/>
      <c r="L235" s="4"/>
      <c r="M235" s="4"/>
    </row>
    <row r="236" ht="15.75" spans="3:13">
      <c r="C236" s="10" t="s">
        <v>471</v>
      </c>
      <c r="D236" s="10"/>
      <c r="E236" s="11">
        <v>13</v>
      </c>
      <c r="F236" s="10">
        <v>11</v>
      </c>
      <c r="G236" s="10">
        <v>1</v>
      </c>
      <c r="H236" s="10">
        <v>1</v>
      </c>
      <c r="I236" s="12"/>
      <c r="J236" s="9">
        <f t="shared" ref="J236:J238" si="27">M236/L236%</f>
        <v>84.6153846153846</v>
      </c>
      <c r="K236" s="22">
        <f t="shared" ref="K236:K238" si="28">N236/L236%</f>
        <v>0</v>
      </c>
      <c r="L236" s="24">
        <v>13</v>
      </c>
      <c r="M236" s="24">
        <v>11</v>
      </c>
    </row>
    <row r="237" ht="15.75" spans="3:13">
      <c r="C237" t="s">
        <v>497</v>
      </c>
      <c r="D237" s="13">
        <v>0</v>
      </c>
      <c r="E237" s="14">
        <f t="shared" ref="E237:E242" si="29">SUM(D237,F237,G237,H237)</f>
        <v>13</v>
      </c>
      <c r="F237" s="13">
        <v>12</v>
      </c>
      <c r="G237" s="13">
        <v>0</v>
      </c>
      <c r="H237" s="13">
        <v>1</v>
      </c>
      <c r="I237" s="15">
        <f t="shared" ref="I237:I242" si="30">SUM(D237,G237,H237)</f>
        <v>1</v>
      </c>
      <c r="J237" s="9">
        <f t="shared" si="27"/>
        <v>92.3076923076923</v>
      </c>
      <c r="K237" s="22">
        <f t="shared" si="28"/>
        <v>0</v>
      </c>
      <c r="L237" s="4">
        <v>13</v>
      </c>
      <c r="M237" s="4">
        <v>12</v>
      </c>
    </row>
    <row r="238" ht="15.75" spans="3:13">
      <c r="C238" t="s">
        <v>498</v>
      </c>
      <c r="D238" s="13">
        <v>6</v>
      </c>
      <c r="E238" s="14">
        <f t="shared" si="29"/>
        <v>13</v>
      </c>
      <c r="F238" s="13">
        <v>5</v>
      </c>
      <c r="G238" s="13">
        <v>1</v>
      </c>
      <c r="H238" s="13">
        <v>1</v>
      </c>
      <c r="I238" s="15">
        <f t="shared" si="30"/>
        <v>8</v>
      </c>
      <c r="J238" s="9">
        <f t="shared" si="27"/>
        <v>38.4615384615385</v>
      </c>
      <c r="K238" s="22">
        <f t="shared" si="28"/>
        <v>0</v>
      </c>
      <c r="L238" s="4">
        <v>13</v>
      </c>
      <c r="M238" s="4">
        <v>5</v>
      </c>
    </row>
    <row r="239" ht="15.75" spans="4:13">
      <c r="D239" s="13"/>
      <c r="E239" s="16"/>
      <c r="F239" s="13"/>
      <c r="G239" s="13"/>
      <c r="H239" s="13"/>
      <c r="I239" s="15"/>
      <c r="J239" s="9"/>
      <c r="K239" s="22"/>
      <c r="L239" s="4"/>
      <c r="M239" s="4"/>
    </row>
    <row r="240" ht="15.75" spans="3:13">
      <c r="C240" s="10" t="s">
        <v>499</v>
      </c>
      <c r="D240" s="10"/>
      <c r="E240" s="11">
        <v>17</v>
      </c>
      <c r="F240" s="10">
        <v>17</v>
      </c>
      <c r="G240" s="10">
        <v>0</v>
      </c>
      <c r="H240" s="10">
        <v>0</v>
      </c>
      <c r="I240" s="12"/>
      <c r="J240" s="9">
        <f t="shared" ref="J240:J242" si="31">M240/L240%</f>
        <v>100</v>
      </c>
      <c r="K240" s="22">
        <f t="shared" ref="K240:K242" si="32">N240/L240%</f>
        <v>0</v>
      </c>
      <c r="L240" s="24">
        <v>17</v>
      </c>
      <c r="M240" s="24">
        <v>17</v>
      </c>
    </row>
    <row r="241" ht="15.75" spans="3:13">
      <c r="C241" t="s">
        <v>500</v>
      </c>
      <c r="D241" s="13">
        <v>0</v>
      </c>
      <c r="E241" s="14">
        <v>17</v>
      </c>
      <c r="F241" s="13">
        <v>17</v>
      </c>
      <c r="G241" s="13">
        <v>0</v>
      </c>
      <c r="H241" s="13">
        <v>0</v>
      </c>
      <c r="I241" s="15">
        <f t="shared" si="30"/>
        <v>0</v>
      </c>
      <c r="J241" s="9">
        <f t="shared" si="31"/>
        <v>100</v>
      </c>
      <c r="K241" s="22">
        <f t="shared" si="32"/>
        <v>0</v>
      </c>
      <c r="L241" s="4">
        <v>17</v>
      </c>
      <c r="M241" s="4">
        <v>17</v>
      </c>
    </row>
    <row r="242" ht="15.75" spans="3:13">
      <c r="C242" t="s">
        <v>469</v>
      </c>
      <c r="D242" s="13">
        <v>0</v>
      </c>
      <c r="E242" s="14">
        <f t="shared" si="29"/>
        <v>17</v>
      </c>
      <c r="F242" s="13">
        <v>17</v>
      </c>
      <c r="G242" s="13">
        <v>0</v>
      </c>
      <c r="H242" s="13">
        <v>0</v>
      </c>
      <c r="I242" s="15">
        <f t="shared" si="30"/>
        <v>0</v>
      </c>
      <c r="J242" s="9">
        <f t="shared" si="31"/>
        <v>100</v>
      </c>
      <c r="K242" s="22">
        <f t="shared" si="32"/>
        <v>0</v>
      </c>
      <c r="L242" s="4">
        <v>17</v>
      </c>
      <c r="M242" s="4">
        <v>17</v>
      </c>
    </row>
    <row r="243" ht="15.75" spans="4:13">
      <c r="D243" s="13"/>
      <c r="E243" s="16"/>
      <c r="F243" s="13"/>
      <c r="G243" s="13"/>
      <c r="H243" s="13"/>
      <c r="I243" s="15"/>
      <c r="J243" s="9"/>
      <c r="K243" s="22"/>
      <c r="L243" s="4"/>
      <c r="M243" s="4"/>
    </row>
    <row r="244" ht="15.75" spans="3:13">
      <c r="C244" t="s">
        <v>468</v>
      </c>
      <c r="D244" s="13">
        <v>0</v>
      </c>
      <c r="E244" s="14">
        <f t="shared" ref="E244:E252" si="33">SUM(D244,F244,G244,H244)</f>
        <v>14</v>
      </c>
      <c r="F244" s="13">
        <v>14</v>
      </c>
      <c r="G244" s="13">
        <v>0</v>
      </c>
      <c r="H244" s="13">
        <v>0</v>
      </c>
      <c r="I244" s="15">
        <f t="shared" ref="I244:I252" si="34">SUM(D244,G244,H244)</f>
        <v>0</v>
      </c>
      <c r="J244" s="9">
        <f t="shared" ref="J244:J252" si="35">M244/L244%</f>
        <v>100</v>
      </c>
      <c r="K244" s="22">
        <f t="shared" ref="K244:K252" si="36">N244/L244%</f>
        <v>0</v>
      </c>
      <c r="L244" s="4">
        <v>14</v>
      </c>
      <c r="M244" s="4">
        <v>14</v>
      </c>
    </row>
    <row r="245" ht="15.75" spans="3:13">
      <c r="C245" t="s">
        <v>501</v>
      </c>
      <c r="D245" s="13">
        <v>0</v>
      </c>
      <c r="E245" s="14">
        <f t="shared" si="33"/>
        <v>17</v>
      </c>
      <c r="F245" s="13">
        <v>17</v>
      </c>
      <c r="G245" s="13">
        <v>0</v>
      </c>
      <c r="H245" s="13">
        <v>0</v>
      </c>
      <c r="I245" s="15">
        <f t="shared" si="34"/>
        <v>0</v>
      </c>
      <c r="J245" s="9">
        <f t="shared" si="35"/>
        <v>100</v>
      </c>
      <c r="K245" s="22">
        <f t="shared" si="36"/>
        <v>0</v>
      </c>
      <c r="L245" s="4">
        <v>17</v>
      </c>
      <c r="M245" s="4">
        <v>17</v>
      </c>
    </row>
    <row r="246" ht="15.75" spans="4:13">
      <c r="D246" s="13"/>
      <c r="E246" s="16"/>
      <c r="F246" s="13"/>
      <c r="G246" s="13"/>
      <c r="H246" s="13"/>
      <c r="I246" s="15"/>
      <c r="J246" s="9"/>
      <c r="K246" s="22"/>
      <c r="L246" s="4"/>
      <c r="M246" s="4"/>
    </row>
    <row r="247" ht="15.75" spans="3:13">
      <c r="C247" s="10" t="s">
        <v>502</v>
      </c>
      <c r="D247" s="10"/>
      <c r="E247" s="11">
        <v>106</v>
      </c>
      <c r="F247" s="10">
        <v>106</v>
      </c>
      <c r="G247" s="10">
        <v>0</v>
      </c>
      <c r="H247" s="10">
        <v>0</v>
      </c>
      <c r="I247" s="12"/>
      <c r="J247" s="9">
        <f t="shared" si="35"/>
        <v>100</v>
      </c>
      <c r="K247" s="22">
        <f t="shared" si="36"/>
        <v>0</v>
      </c>
      <c r="L247" s="24">
        <v>106</v>
      </c>
      <c r="M247" s="24">
        <v>106</v>
      </c>
    </row>
    <row r="248" ht="15.75" spans="3:13">
      <c r="C248" t="s">
        <v>503</v>
      </c>
      <c r="D248" s="13">
        <v>0</v>
      </c>
      <c r="E248" s="14">
        <f t="shared" si="33"/>
        <v>2</v>
      </c>
      <c r="F248" s="13">
        <v>2</v>
      </c>
      <c r="G248" s="13">
        <v>0</v>
      </c>
      <c r="H248" s="13">
        <v>0</v>
      </c>
      <c r="I248" s="15">
        <f t="shared" si="34"/>
        <v>0</v>
      </c>
      <c r="J248" s="9">
        <f t="shared" si="35"/>
        <v>100</v>
      </c>
      <c r="K248" s="22">
        <f t="shared" si="36"/>
        <v>0</v>
      </c>
      <c r="L248" s="4">
        <v>2</v>
      </c>
      <c r="M248" s="4">
        <v>2</v>
      </c>
    </row>
    <row r="249" ht="15.75" spans="3:13">
      <c r="C249" t="s">
        <v>504</v>
      </c>
      <c r="D249" s="13">
        <v>0</v>
      </c>
      <c r="E249" s="14">
        <f t="shared" si="33"/>
        <v>2</v>
      </c>
      <c r="F249" s="13">
        <v>2</v>
      </c>
      <c r="G249" s="13">
        <v>0</v>
      </c>
      <c r="H249" s="13">
        <v>0</v>
      </c>
      <c r="I249" s="15">
        <f t="shared" si="34"/>
        <v>0</v>
      </c>
      <c r="J249" s="9">
        <f t="shared" si="35"/>
        <v>100</v>
      </c>
      <c r="K249" s="22">
        <f t="shared" si="36"/>
        <v>0</v>
      </c>
      <c r="L249" s="4">
        <v>2</v>
      </c>
      <c r="M249" s="4">
        <v>2</v>
      </c>
    </row>
    <row r="250" ht="15.75" spans="3:13">
      <c r="C250" t="s">
        <v>505</v>
      </c>
      <c r="D250" s="13">
        <v>1</v>
      </c>
      <c r="E250" s="14">
        <f t="shared" si="33"/>
        <v>16</v>
      </c>
      <c r="F250" s="13">
        <v>15</v>
      </c>
      <c r="G250" s="13">
        <v>0</v>
      </c>
      <c r="H250" s="13">
        <v>0</v>
      </c>
      <c r="I250" s="15">
        <f t="shared" si="34"/>
        <v>1</v>
      </c>
      <c r="J250" s="9">
        <f t="shared" si="35"/>
        <v>93.75</v>
      </c>
      <c r="K250" s="22">
        <f t="shared" si="36"/>
        <v>0</v>
      </c>
      <c r="L250" s="4">
        <v>16</v>
      </c>
      <c r="M250" s="4">
        <v>15</v>
      </c>
    </row>
    <row r="251" ht="15.75" spans="3:13">
      <c r="C251" t="s">
        <v>506</v>
      </c>
      <c r="D251" s="13">
        <v>0</v>
      </c>
      <c r="E251" s="14">
        <f t="shared" si="33"/>
        <v>85</v>
      </c>
      <c r="F251" s="13">
        <v>85</v>
      </c>
      <c r="G251" s="13">
        <v>0</v>
      </c>
      <c r="H251" s="13">
        <v>0</v>
      </c>
      <c r="I251" s="15">
        <f t="shared" si="34"/>
        <v>0</v>
      </c>
      <c r="J251" s="9">
        <f t="shared" si="35"/>
        <v>100</v>
      </c>
      <c r="K251" s="22">
        <f t="shared" si="36"/>
        <v>0</v>
      </c>
      <c r="L251" s="4">
        <v>85</v>
      </c>
      <c r="M251" s="4">
        <v>85</v>
      </c>
    </row>
    <row r="252" ht="15.75" spans="3:13">
      <c r="C252" t="s">
        <v>507</v>
      </c>
      <c r="D252" s="13">
        <v>0</v>
      </c>
      <c r="E252" s="14">
        <f t="shared" si="33"/>
        <v>106</v>
      </c>
      <c r="F252" s="13">
        <v>106</v>
      </c>
      <c r="G252" s="13">
        <v>0</v>
      </c>
      <c r="H252" s="13">
        <v>0</v>
      </c>
      <c r="I252" s="15">
        <f t="shared" si="34"/>
        <v>0</v>
      </c>
      <c r="J252" s="9">
        <f t="shared" si="35"/>
        <v>100</v>
      </c>
      <c r="K252" s="22">
        <f t="shared" si="36"/>
        <v>0</v>
      </c>
      <c r="L252" s="4">
        <v>106</v>
      </c>
      <c r="M252" s="4">
        <v>106</v>
      </c>
    </row>
    <row r="253" ht="15.75" spans="4:13">
      <c r="D253" s="13"/>
      <c r="E253" s="16"/>
      <c r="F253" s="13"/>
      <c r="G253" s="13"/>
      <c r="H253" s="13"/>
      <c r="I253" s="15"/>
      <c r="J253" s="9"/>
      <c r="K253" s="22"/>
      <c r="L253" s="4"/>
      <c r="M253" s="4"/>
    </row>
    <row r="254" ht="15.75" spans="3:13">
      <c r="C254" s="10" t="s">
        <v>508</v>
      </c>
      <c r="D254" s="10">
        <v>0</v>
      </c>
      <c r="E254" s="11">
        <f>SUM(D254,F254,G254,H254)</f>
        <v>71</v>
      </c>
      <c r="F254" s="10">
        <v>71</v>
      </c>
      <c r="G254" s="10">
        <v>0</v>
      </c>
      <c r="H254" s="10">
        <v>0</v>
      </c>
      <c r="I254" s="12">
        <f>SUM(D254,G254,H254)</f>
        <v>0</v>
      </c>
      <c r="J254" s="9">
        <f>M254/L254%</f>
        <v>100</v>
      </c>
      <c r="K254" s="22">
        <f>N254/L254%</f>
        <v>0</v>
      </c>
      <c r="L254" s="24">
        <v>71</v>
      </c>
      <c r="M254" s="24">
        <v>71</v>
      </c>
    </row>
  </sheetData>
  <autoFilter xmlns:etc="http://www.wps.cn/officeDocument/2017/etCustomData" ref="D3:S238" etc:filterBottomFollowUsedRange="0">
    <extLst/>
  </autoFilter>
  <mergeCells count="1">
    <mergeCell ref="D219:M219"/>
  </mergeCells>
  <pageMargins left="0.75" right="0.75" top="1" bottom="1" header="0.5" footer="0.5"/>
  <pageSetup paperSize="1" orientation="portrait"/>
  <headerFooter/>
  <ignoredErrors>
    <ignoredError sqref="U2:U214 V6:W2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zoomScale="125" zoomScaleNormal="125" workbookViewId="0">
      <pane ySplit="3" topLeftCell="A26" activePane="bottomLeft" state="frozen"/>
      <selection/>
      <selection pane="bottomLeft" activeCell="A1" sqref="A1:R36"/>
    </sheetView>
  </sheetViews>
  <sheetFormatPr defaultColWidth="9.14285714285714" defaultRowHeight="15"/>
  <cols>
    <col min="1" max="1" width="15.4285714285714" customWidth="1"/>
    <col min="2" max="2" width="12" customWidth="1"/>
    <col min="3" max="3" width="10.4285714285714" customWidth="1"/>
    <col min="4" max="4" width="6.14285714285714" customWidth="1"/>
    <col min="5" max="5" width="8.57142857142857" customWidth="1"/>
    <col min="6" max="6" width="10.8571428571429" customWidth="1"/>
    <col min="7" max="7" width="10.5714285714286" customWidth="1"/>
    <col min="8" max="8" width="8.85714285714286" customWidth="1"/>
    <col min="9" max="9" width="8" customWidth="1"/>
    <col min="10" max="10" width="6.28571428571429" style="4" customWidth="1"/>
    <col min="11" max="11" width="5.14285714285714" style="4" customWidth="1"/>
    <col min="12" max="12" width="8" style="4" customWidth="1"/>
    <col min="13" max="13" width="7.71428571428571" customWidth="1"/>
    <col min="14" max="14" width="16.4285714285714" customWidth="1"/>
    <col min="15" max="15" width="29.1428571428571" customWidth="1"/>
    <col min="18" max="18" width="23.8571428571429" customWidth="1"/>
  </cols>
  <sheetData>
    <row r="1" spans="2:11">
      <c r="B1" s="5" t="s">
        <v>477</v>
      </c>
      <c r="C1" s="5"/>
      <c r="D1" s="5"/>
      <c r="E1" s="5"/>
      <c r="F1" s="5"/>
      <c r="G1" s="5"/>
      <c r="H1" s="5"/>
      <c r="I1" s="5"/>
      <c r="J1" s="18"/>
      <c r="K1" s="18"/>
    </row>
    <row r="2" spans="2:2">
      <c r="B2" t="s">
        <v>478</v>
      </c>
    </row>
    <row r="3" ht="45" spans="1:19">
      <c r="A3" s="3" t="s">
        <v>479</v>
      </c>
      <c r="B3" s="3" t="s">
        <v>480</v>
      </c>
      <c r="C3" s="3" t="s">
        <v>481</v>
      </c>
      <c r="D3" s="3" t="s">
        <v>61</v>
      </c>
      <c r="E3" s="3" t="s">
        <v>482</v>
      </c>
      <c r="F3" s="3" t="s">
        <v>69</v>
      </c>
      <c r="G3" s="3" t="s">
        <v>483</v>
      </c>
      <c r="H3" s="3" t="s">
        <v>484</v>
      </c>
      <c r="I3" s="3" t="s">
        <v>485</v>
      </c>
      <c r="J3" s="19" t="s">
        <v>481</v>
      </c>
      <c r="K3" s="19" t="s">
        <v>61</v>
      </c>
      <c r="L3" s="19" t="s">
        <v>483</v>
      </c>
      <c r="M3" s="20" t="s">
        <v>509</v>
      </c>
      <c r="N3" s="21"/>
      <c r="O3" s="21"/>
      <c r="P3" s="21"/>
      <c r="Q3" s="21"/>
      <c r="R3" s="21"/>
      <c r="S3" s="29"/>
    </row>
    <row r="4" ht="27" customHeight="1" spans="1:19">
      <c r="A4" s="6" t="s">
        <v>486</v>
      </c>
      <c r="B4" s="6">
        <v>0</v>
      </c>
      <c r="C4" s="7">
        <f t="shared" ref="C4:C9" si="0">SUM(B4,D4,E4,F4)</f>
        <v>106</v>
      </c>
      <c r="D4" s="7">
        <v>89</v>
      </c>
      <c r="E4" s="6">
        <v>11</v>
      </c>
      <c r="F4" s="7">
        <v>6</v>
      </c>
      <c r="G4" s="8"/>
      <c r="H4" s="9">
        <f t="shared" ref="H4:H36" si="1">K4/J4%</f>
        <v>83.9622641509434</v>
      </c>
      <c r="I4" s="22">
        <f t="shared" ref="I4:I36" si="2">L4/J4%</f>
        <v>0</v>
      </c>
      <c r="J4" s="4">
        <v>106</v>
      </c>
      <c r="K4" s="4">
        <v>89</v>
      </c>
      <c r="M4" s="23" t="s">
        <v>510</v>
      </c>
      <c r="N4" s="23" t="s">
        <v>459</v>
      </c>
      <c r="O4" s="23" t="s">
        <v>511</v>
      </c>
      <c r="P4" s="23" t="s">
        <v>512</v>
      </c>
      <c r="Q4" s="23" t="s">
        <v>513</v>
      </c>
      <c r="R4" s="23" t="s">
        <v>514</v>
      </c>
      <c r="S4" s="29"/>
    </row>
    <row r="5" ht="15.75" spans="1:19">
      <c r="A5" s="10" t="s">
        <v>487</v>
      </c>
      <c r="B5" s="11"/>
      <c r="C5" s="11">
        <f t="shared" si="0"/>
        <v>26</v>
      </c>
      <c r="D5" s="10">
        <v>11</v>
      </c>
      <c r="E5" s="10">
        <v>10</v>
      </c>
      <c r="F5" s="10">
        <v>5</v>
      </c>
      <c r="G5" s="12">
        <f>SUM(B5,E5,F5)</f>
        <v>15</v>
      </c>
      <c r="H5" s="9">
        <f t="shared" si="1"/>
        <v>42.3076923076923</v>
      </c>
      <c r="I5" s="22">
        <f t="shared" si="2"/>
        <v>57.6923076923077</v>
      </c>
      <c r="J5" s="24">
        <v>26</v>
      </c>
      <c r="K5" s="24">
        <v>11</v>
      </c>
      <c r="L5" s="24">
        <v>15</v>
      </c>
      <c r="M5" s="25">
        <v>1</v>
      </c>
      <c r="N5" s="25" t="s">
        <v>470</v>
      </c>
      <c r="O5" s="25" t="s">
        <v>343</v>
      </c>
      <c r="P5" s="25" t="s">
        <v>515</v>
      </c>
      <c r="Q5" s="30">
        <v>0.832</v>
      </c>
      <c r="R5" s="25" t="s">
        <v>516</v>
      </c>
      <c r="S5" s="29"/>
    </row>
    <row r="6" ht="15.75" spans="1:19">
      <c r="A6" t="s">
        <v>488</v>
      </c>
      <c r="B6" s="13">
        <v>0</v>
      </c>
      <c r="C6" s="14">
        <f t="shared" si="0"/>
        <v>4</v>
      </c>
      <c r="D6" s="13">
        <v>3</v>
      </c>
      <c r="E6" s="13">
        <v>0</v>
      </c>
      <c r="F6" s="13">
        <v>1</v>
      </c>
      <c r="G6" s="15">
        <f>SUM(B6,E6,F6)</f>
        <v>1</v>
      </c>
      <c r="H6" s="9">
        <f t="shared" si="1"/>
        <v>75</v>
      </c>
      <c r="I6" s="22">
        <f t="shared" si="2"/>
        <v>25</v>
      </c>
      <c r="J6" s="4">
        <v>4</v>
      </c>
      <c r="K6" s="4">
        <v>3</v>
      </c>
      <c r="L6" s="4">
        <v>1</v>
      </c>
      <c r="M6" s="26">
        <v>2</v>
      </c>
      <c r="N6" s="25" t="s">
        <v>470</v>
      </c>
      <c r="O6" s="25" t="s">
        <v>317</v>
      </c>
      <c r="P6" s="25" t="s">
        <v>515</v>
      </c>
      <c r="Q6" s="30">
        <v>0.798</v>
      </c>
      <c r="R6" s="25" t="s">
        <v>517</v>
      </c>
      <c r="S6" s="29"/>
    </row>
    <row r="7" ht="15.75" spans="1:19">
      <c r="A7" t="s">
        <v>489</v>
      </c>
      <c r="B7" s="13">
        <v>0</v>
      </c>
      <c r="C7" s="14">
        <f t="shared" si="0"/>
        <v>22</v>
      </c>
      <c r="D7" s="13">
        <v>18</v>
      </c>
      <c r="E7" s="13">
        <v>0</v>
      </c>
      <c r="F7" s="13">
        <v>4</v>
      </c>
      <c r="G7" s="15">
        <f>SUM(B7,E7,F7)</f>
        <v>4</v>
      </c>
      <c r="H7" s="9">
        <f t="shared" si="1"/>
        <v>81.8181818181818</v>
      </c>
      <c r="I7" s="22">
        <f t="shared" si="2"/>
        <v>18.1818181818182</v>
      </c>
      <c r="J7" s="4">
        <v>22</v>
      </c>
      <c r="K7" s="4">
        <v>18</v>
      </c>
      <c r="L7" s="4">
        <v>4</v>
      </c>
      <c r="M7" s="26">
        <v>3</v>
      </c>
      <c r="N7" s="25" t="s">
        <v>470</v>
      </c>
      <c r="O7" s="25" t="s">
        <v>394</v>
      </c>
      <c r="P7" s="25" t="s">
        <v>515</v>
      </c>
      <c r="Q7" s="30">
        <v>0.796</v>
      </c>
      <c r="R7" s="25" t="s">
        <v>516</v>
      </c>
      <c r="S7" s="29"/>
    </row>
    <row r="8" ht="15.75" spans="1:19">
      <c r="A8" t="s">
        <v>490</v>
      </c>
      <c r="B8" s="13">
        <v>3</v>
      </c>
      <c r="C8" s="14">
        <f t="shared" si="0"/>
        <v>26</v>
      </c>
      <c r="D8" s="13">
        <v>8</v>
      </c>
      <c r="E8" s="13">
        <v>11</v>
      </c>
      <c r="F8" s="13">
        <v>4</v>
      </c>
      <c r="G8" s="15">
        <f>SUM(B8,E8,F8)</f>
        <v>18</v>
      </c>
      <c r="H8" s="9">
        <f t="shared" si="1"/>
        <v>30.7692307692308</v>
      </c>
      <c r="I8" s="22">
        <f t="shared" si="2"/>
        <v>69.2307692307692</v>
      </c>
      <c r="J8" s="4">
        <v>26</v>
      </c>
      <c r="K8" s="4">
        <v>8</v>
      </c>
      <c r="L8" s="4">
        <v>18</v>
      </c>
      <c r="M8" s="27"/>
      <c r="N8" s="27"/>
      <c r="O8" s="28"/>
      <c r="P8" s="25"/>
      <c r="Q8" s="28"/>
      <c r="R8" s="28"/>
      <c r="S8" s="29"/>
    </row>
    <row r="9" ht="15.75" spans="1:19">
      <c r="A9" t="s">
        <v>491</v>
      </c>
      <c r="B9" s="13">
        <v>8</v>
      </c>
      <c r="C9" s="14">
        <f t="shared" si="0"/>
        <v>26</v>
      </c>
      <c r="D9" s="13">
        <v>7</v>
      </c>
      <c r="E9" s="13">
        <v>7</v>
      </c>
      <c r="F9" s="13">
        <v>4</v>
      </c>
      <c r="G9" s="15">
        <f>SUM(B9,E9,F9)</f>
        <v>19</v>
      </c>
      <c r="H9" s="9">
        <f t="shared" si="1"/>
        <v>26.9230769230769</v>
      </c>
      <c r="I9" s="22">
        <f t="shared" si="2"/>
        <v>73.0769230769231</v>
      </c>
      <c r="J9" s="4">
        <v>26</v>
      </c>
      <c r="K9" s="4">
        <v>7</v>
      </c>
      <c r="L9" s="4">
        <v>19</v>
      </c>
      <c r="M9" s="25">
        <v>1</v>
      </c>
      <c r="N9" s="25" t="s">
        <v>467</v>
      </c>
      <c r="O9" s="25" t="s">
        <v>139</v>
      </c>
      <c r="P9" s="25" t="s">
        <v>515</v>
      </c>
      <c r="Q9" s="30">
        <v>0.844</v>
      </c>
      <c r="R9" s="25" t="s">
        <v>517</v>
      </c>
      <c r="S9" s="29"/>
    </row>
    <row r="10" ht="15.75" spans="2:19">
      <c r="B10" s="13"/>
      <c r="C10" s="16"/>
      <c r="D10" s="13"/>
      <c r="E10" s="13"/>
      <c r="F10" s="13"/>
      <c r="G10" s="15"/>
      <c r="H10" s="9"/>
      <c r="I10" s="22"/>
      <c r="M10" s="25">
        <v>2</v>
      </c>
      <c r="N10" s="25" t="s">
        <v>467</v>
      </c>
      <c r="O10" s="25" t="s">
        <v>518</v>
      </c>
      <c r="P10" s="25" t="s">
        <v>515</v>
      </c>
      <c r="Q10" s="31">
        <v>81.8</v>
      </c>
      <c r="R10" s="26" t="s">
        <v>519</v>
      </c>
      <c r="S10" s="29"/>
    </row>
    <row r="11" ht="15.75" spans="1:19">
      <c r="A11" s="10" t="s">
        <v>470</v>
      </c>
      <c r="B11" s="10"/>
      <c r="C11" s="11">
        <v>36</v>
      </c>
      <c r="D11" s="10">
        <v>36</v>
      </c>
      <c r="E11" s="10">
        <v>0</v>
      </c>
      <c r="F11" s="10">
        <v>0</v>
      </c>
      <c r="G11" s="12"/>
      <c r="H11" s="9">
        <f t="shared" si="1"/>
        <v>100</v>
      </c>
      <c r="I11" s="22">
        <f t="shared" si="2"/>
        <v>0</v>
      </c>
      <c r="J11" s="24">
        <v>36</v>
      </c>
      <c r="K11" s="24">
        <v>36</v>
      </c>
      <c r="L11" s="24"/>
      <c r="M11" s="25">
        <v>3</v>
      </c>
      <c r="N11" s="25" t="s">
        <v>467</v>
      </c>
      <c r="O11" s="25" t="s">
        <v>175</v>
      </c>
      <c r="P11" s="25" t="s">
        <v>515</v>
      </c>
      <c r="Q11" s="32">
        <v>0.76</v>
      </c>
      <c r="R11" s="26" t="s">
        <v>516</v>
      </c>
      <c r="S11" s="29"/>
    </row>
    <row r="12" ht="15.75" spans="1:19">
      <c r="A12" t="s">
        <v>492</v>
      </c>
      <c r="B12" s="13">
        <v>0</v>
      </c>
      <c r="C12" s="14">
        <f t="shared" ref="C12:C16" si="3">SUM(B12,D12,E12,F12)</f>
        <v>19</v>
      </c>
      <c r="D12" s="13">
        <v>17</v>
      </c>
      <c r="E12" s="13">
        <v>1</v>
      </c>
      <c r="F12" s="13">
        <v>1</v>
      </c>
      <c r="G12" s="15">
        <f>SUM(B12,E12,F12)</f>
        <v>2</v>
      </c>
      <c r="H12" s="9">
        <f t="shared" si="1"/>
        <v>89.4736842105263</v>
      </c>
      <c r="I12" s="22">
        <f t="shared" si="2"/>
        <v>10.5263157894737</v>
      </c>
      <c r="J12" s="4">
        <v>19</v>
      </c>
      <c r="K12" s="4">
        <v>17</v>
      </c>
      <c r="L12" s="4">
        <v>2</v>
      </c>
      <c r="M12" s="27"/>
      <c r="N12" s="27"/>
      <c r="O12" s="28"/>
      <c r="P12" s="25"/>
      <c r="Q12" s="28"/>
      <c r="R12" s="28"/>
      <c r="S12" s="29"/>
    </row>
    <row r="13" ht="15.75" spans="1:19">
      <c r="A13" t="s">
        <v>493</v>
      </c>
      <c r="B13" s="13">
        <v>2</v>
      </c>
      <c r="C13" s="14">
        <f t="shared" si="3"/>
        <v>30</v>
      </c>
      <c r="D13" s="13">
        <v>28</v>
      </c>
      <c r="E13" s="13">
        <v>0</v>
      </c>
      <c r="F13" s="13">
        <v>0</v>
      </c>
      <c r="G13" s="15">
        <f>SUM(B13,E13,F13)</f>
        <v>2</v>
      </c>
      <c r="H13" s="9">
        <f t="shared" si="1"/>
        <v>93.3333333333333</v>
      </c>
      <c r="I13" s="22">
        <f t="shared" si="2"/>
        <v>6.66666666666667</v>
      </c>
      <c r="J13" s="4">
        <v>30</v>
      </c>
      <c r="K13" s="4">
        <v>28</v>
      </c>
      <c r="L13" s="4">
        <v>2</v>
      </c>
      <c r="M13" s="25">
        <v>1</v>
      </c>
      <c r="N13" s="25" t="s">
        <v>471</v>
      </c>
      <c r="O13" s="25" t="s">
        <v>415</v>
      </c>
      <c r="P13" s="25" t="s">
        <v>515</v>
      </c>
      <c r="Q13" s="32">
        <v>0.86</v>
      </c>
      <c r="R13" s="26" t="s">
        <v>516</v>
      </c>
      <c r="S13" s="29"/>
    </row>
    <row r="14" ht="15.75" spans="1:19">
      <c r="A14" t="s">
        <v>494</v>
      </c>
      <c r="B14" s="13">
        <v>0</v>
      </c>
      <c r="C14" s="14">
        <f t="shared" si="3"/>
        <v>35</v>
      </c>
      <c r="D14" s="13">
        <v>35</v>
      </c>
      <c r="E14" s="13">
        <v>0</v>
      </c>
      <c r="F14" s="13">
        <v>0</v>
      </c>
      <c r="G14" s="15">
        <f>SUM(B14,E14,F14)</f>
        <v>0</v>
      </c>
      <c r="H14" s="9">
        <f t="shared" si="1"/>
        <v>100</v>
      </c>
      <c r="I14" s="22">
        <f t="shared" si="2"/>
        <v>0</v>
      </c>
      <c r="J14" s="4">
        <v>35</v>
      </c>
      <c r="K14" s="4">
        <v>35</v>
      </c>
      <c r="L14" s="4">
        <v>0</v>
      </c>
      <c r="M14" s="25">
        <v>2</v>
      </c>
      <c r="N14" s="25" t="s">
        <v>471</v>
      </c>
      <c r="O14" s="25" t="s">
        <v>445</v>
      </c>
      <c r="P14" s="25" t="s">
        <v>515</v>
      </c>
      <c r="Q14" s="32">
        <v>0.786</v>
      </c>
      <c r="R14" s="26" t="s">
        <v>516</v>
      </c>
      <c r="S14" s="29"/>
    </row>
    <row r="15" ht="15.75" spans="1:19">
      <c r="A15" t="s">
        <v>495</v>
      </c>
      <c r="B15" s="13">
        <v>1</v>
      </c>
      <c r="C15" s="14">
        <f t="shared" si="3"/>
        <v>36</v>
      </c>
      <c r="D15" s="13">
        <v>35</v>
      </c>
      <c r="E15" s="13">
        <v>0</v>
      </c>
      <c r="F15" s="13">
        <v>0</v>
      </c>
      <c r="G15" s="15">
        <f>SUM(B15,E15,F15)</f>
        <v>1</v>
      </c>
      <c r="H15" s="9">
        <f t="shared" si="1"/>
        <v>97.2222222222222</v>
      </c>
      <c r="I15" s="22">
        <f t="shared" si="2"/>
        <v>2.77777777777778</v>
      </c>
      <c r="J15" s="4">
        <v>36</v>
      </c>
      <c r="K15" s="4">
        <v>35</v>
      </c>
      <c r="L15" s="4">
        <v>1</v>
      </c>
      <c r="M15" s="25">
        <v>3</v>
      </c>
      <c r="N15" s="25" t="s">
        <v>471</v>
      </c>
      <c r="O15" s="25" t="s">
        <v>418</v>
      </c>
      <c r="P15" s="25" t="s">
        <v>515</v>
      </c>
      <c r="Q15" s="33">
        <v>0.702</v>
      </c>
      <c r="R15" s="26" t="s">
        <v>517</v>
      </c>
      <c r="S15" s="29"/>
    </row>
    <row r="16" ht="15.75" spans="1:19">
      <c r="A16" t="s">
        <v>496</v>
      </c>
      <c r="B16" s="13">
        <v>0</v>
      </c>
      <c r="C16" s="14">
        <f t="shared" si="3"/>
        <v>53</v>
      </c>
      <c r="D16" s="13">
        <v>53</v>
      </c>
      <c r="E16" s="13">
        <v>0</v>
      </c>
      <c r="F16" s="13">
        <v>0</v>
      </c>
      <c r="G16" s="15">
        <f>SUM(B16,E16,F16)</f>
        <v>0</v>
      </c>
      <c r="H16" s="9">
        <f t="shared" si="1"/>
        <v>100</v>
      </c>
      <c r="I16" s="22">
        <f t="shared" si="2"/>
        <v>0</v>
      </c>
      <c r="J16" s="4">
        <v>53</v>
      </c>
      <c r="K16" s="4">
        <v>53</v>
      </c>
      <c r="L16" s="4">
        <v>0</v>
      </c>
      <c r="M16" s="27"/>
      <c r="N16" s="27"/>
      <c r="O16" s="26"/>
      <c r="P16" s="25"/>
      <c r="Q16" s="33"/>
      <c r="R16" s="28"/>
      <c r="S16" s="29"/>
    </row>
    <row r="17" ht="15.75" spans="2:19">
      <c r="B17" s="13"/>
      <c r="C17" s="16"/>
      <c r="D17" s="13"/>
      <c r="E17" s="13"/>
      <c r="F17" s="13"/>
      <c r="G17" s="15"/>
      <c r="H17" s="9"/>
      <c r="I17" s="22"/>
      <c r="M17" s="25">
        <v>1</v>
      </c>
      <c r="N17" s="25" t="s">
        <v>520</v>
      </c>
      <c r="O17" s="25" t="s">
        <v>181</v>
      </c>
      <c r="P17" s="25" t="s">
        <v>515</v>
      </c>
      <c r="Q17" s="33">
        <v>0.854</v>
      </c>
      <c r="R17" s="26" t="s">
        <v>519</v>
      </c>
      <c r="S17" s="29"/>
    </row>
    <row r="18" ht="15.75" spans="1:19">
      <c r="A18" s="10" t="s">
        <v>471</v>
      </c>
      <c r="B18" s="10"/>
      <c r="C18" s="11">
        <v>13</v>
      </c>
      <c r="D18" s="10">
        <v>11</v>
      </c>
      <c r="E18" s="10">
        <v>1</v>
      </c>
      <c r="F18" s="10">
        <v>1</v>
      </c>
      <c r="G18" s="12"/>
      <c r="H18" s="9">
        <f t="shared" si="1"/>
        <v>84.6153846153846</v>
      </c>
      <c r="I18" s="22">
        <f t="shared" si="2"/>
        <v>0</v>
      </c>
      <c r="J18" s="24">
        <v>13</v>
      </c>
      <c r="K18" s="24">
        <v>11</v>
      </c>
      <c r="L18" s="24"/>
      <c r="M18" s="25">
        <v>2</v>
      </c>
      <c r="N18" s="25" t="s">
        <v>520</v>
      </c>
      <c r="O18" s="25" t="s">
        <v>203</v>
      </c>
      <c r="P18" s="25" t="s">
        <v>515</v>
      </c>
      <c r="Q18" s="33">
        <v>0.778</v>
      </c>
      <c r="R18" s="26" t="s">
        <v>519</v>
      </c>
      <c r="S18" s="29"/>
    </row>
    <row r="19" ht="15.75" spans="1:19">
      <c r="A19" t="s">
        <v>497</v>
      </c>
      <c r="B19" s="13">
        <v>0</v>
      </c>
      <c r="C19" s="14">
        <f>SUM(B19,D19,E19,F19)</f>
        <v>13</v>
      </c>
      <c r="D19" s="13">
        <v>12</v>
      </c>
      <c r="E19" s="13">
        <v>0</v>
      </c>
      <c r="F19" s="13">
        <v>1</v>
      </c>
      <c r="G19" s="15">
        <f>SUM(B19,E19,F19)</f>
        <v>1</v>
      </c>
      <c r="H19" s="9">
        <f t="shared" si="1"/>
        <v>92.3076923076923</v>
      </c>
      <c r="I19" s="22">
        <f t="shared" si="2"/>
        <v>7.69230769230769</v>
      </c>
      <c r="J19" s="4">
        <v>13</v>
      </c>
      <c r="K19" s="4">
        <v>12</v>
      </c>
      <c r="L19" s="4">
        <v>1</v>
      </c>
      <c r="M19" s="25">
        <v>3</v>
      </c>
      <c r="N19" s="25" t="s">
        <v>520</v>
      </c>
      <c r="O19" s="25" t="s">
        <v>285</v>
      </c>
      <c r="P19" s="25" t="s">
        <v>515</v>
      </c>
      <c r="Q19" s="33">
        <v>0.72</v>
      </c>
      <c r="R19" s="26" t="s">
        <v>519</v>
      </c>
      <c r="S19" s="29"/>
    </row>
    <row r="20" ht="15.75" spans="1:13">
      <c r="A20" t="s">
        <v>498</v>
      </c>
      <c r="B20" s="13">
        <v>6</v>
      </c>
      <c r="C20" s="14">
        <f>SUM(B20,D20,E20,F20)</f>
        <v>13</v>
      </c>
      <c r="D20" s="13">
        <v>5</v>
      </c>
      <c r="E20" s="13">
        <v>1</v>
      </c>
      <c r="F20" s="13">
        <v>1</v>
      </c>
      <c r="G20" s="15">
        <f>SUM(B20,E20,F20)</f>
        <v>8</v>
      </c>
      <c r="H20" s="9">
        <f t="shared" si="1"/>
        <v>38.4615384615385</v>
      </c>
      <c r="I20" s="22">
        <f t="shared" si="2"/>
        <v>61.5384615384615</v>
      </c>
      <c r="J20" s="4">
        <v>13</v>
      </c>
      <c r="K20" s="4">
        <v>5</v>
      </c>
      <c r="L20" s="4">
        <v>8</v>
      </c>
      <c r="M20" s="13"/>
    </row>
    <row r="21" ht="15.75" spans="2:13">
      <c r="B21" s="13"/>
      <c r="C21" s="16"/>
      <c r="D21" s="13"/>
      <c r="E21" s="13"/>
      <c r="F21" s="13"/>
      <c r="G21" s="15"/>
      <c r="H21" s="9"/>
      <c r="I21" s="22"/>
      <c r="M21" s="13"/>
    </row>
    <row r="22" ht="15.75" spans="1:13">
      <c r="A22" s="10" t="s">
        <v>499</v>
      </c>
      <c r="B22" s="10"/>
      <c r="C22" s="11">
        <v>17</v>
      </c>
      <c r="D22" s="10">
        <v>17</v>
      </c>
      <c r="E22" s="10">
        <v>0</v>
      </c>
      <c r="F22" s="10">
        <v>0</v>
      </c>
      <c r="G22" s="12"/>
      <c r="H22" s="9">
        <f t="shared" si="1"/>
        <v>100</v>
      </c>
      <c r="I22" s="22">
        <f t="shared" si="2"/>
        <v>0</v>
      </c>
      <c r="J22" s="24">
        <v>17</v>
      </c>
      <c r="K22" s="24">
        <v>17</v>
      </c>
      <c r="L22" s="24"/>
      <c r="M22" s="13"/>
    </row>
    <row r="23" ht="15.75" spans="1:13">
      <c r="A23" t="s">
        <v>500</v>
      </c>
      <c r="B23" s="13">
        <v>0</v>
      </c>
      <c r="C23" s="14">
        <v>17</v>
      </c>
      <c r="D23" s="13">
        <v>17</v>
      </c>
      <c r="E23" s="13">
        <v>0</v>
      </c>
      <c r="F23" s="13">
        <v>0</v>
      </c>
      <c r="G23" s="15">
        <f>SUM(B23,E23,F23)</f>
        <v>0</v>
      </c>
      <c r="H23" s="9">
        <f t="shared" si="1"/>
        <v>100</v>
      </c>
      <c r="I23" s="22">
        <f t="shared" si="2"/>
        <v>0</v>
      </c>
      <c r="J23" s="4">
        <v>17</v>
      </c>
      <c r="K23" s="4">
        <v>17</v>
      </c>
      <c r="L23" s="4">
        <v>0</v>
      </c>
      <c r="M23" s="13"/>
    </row>
    <row r="24" ht="15.75" spans="1:13">
      <c r="A24" t="s">
        <v>469</v>
      </c>
      <c r="B24" s="13">
        <v>0</v>
      </c>
      <c r="C24" s="14">
        <f>SUM(B24,D24,E24,F24)</f>
        <v>17</v>
      </c>
      <c r="D24" s="13">
        <v>17</v>
      </c>
      <c r="E24" s="13">
        <v>0</v>
      </c>
      <c r="F24" s="13">
        <v>0</v>
      </c>
      <c r="G24" s="15">
        <f>SUM(B24,E24,F24)</f>
        <v>0</v>
      </c>
      <c r="H24" s="9">
        <f t="shared" si="1"/>
        <v>100</v>
      </c>
      <c r="I24" s="22">
        <f t="shared" si="2"/>
        <v>0</v>
      </c>
      <c r="J24" s="4">
        <v>17</v>
      </c>
      <c r="K24" s="4">
        <v>17</v>
      </c>
      <c r="L24" s="4">
        <v>0</v>
      </c>
      <c r="M24" s="13"/>
    </row>
    <row r="25" ht="15.75" spans="2:13">
      <c r="B25" s="13"/>
      <c r="C25" s="16"/>
      <c r="D25" s="13"/>
      <c r="E25" s="13"/>
      <c r="F25" s="13"/>
      <c r="G25" s="15"/>
      <c r="H25" s="9"/>
      <c r="I25" s="22"/>
      <c r="M25" s="13"/>
    </row>
    <row r="26" ht="15.75" spans="1:13">
      <c r="A26" t="s">
        <v>468</v>
      </c>
      <c r="B26" s="13">
        <v>0</v>
      </c>
      <c r="C26" s="14">
        <f>SUM(B26,D26,E26,F26)</f>
        <v>14</v>
      </c>
      <c r="D26" s="13">
        <v>14</v>
      </c>
      <c r="E26" s="13">
        <v>0</v>
      </c>
      <c r="F26" s="13">
        <v>0</v>
      </c>
      <c r="G26" s="15">
        <f>SUM(B26,E26,F26)</f>
        <v>0</v>
      </c>
      <c r="H26" s="9">
        <f t="shared" si="1"/>
        <v>100</v>
      </c>
      <c r="I26" s="22">
        <f t="shared" si="2"/>
        <v>0</v>
      </c>
      <c r="J26" s="4">
        <v>14</v>
      </c>
      <c r="K26" s="4">
        <v>14</v>
      </c>
      <c r="L26" s="4">
        <v>0</v>
      </c>
      <c r="M26" s="13"/>
    </row>
    <row r="27" ht="15.75" spans="1:13">
      <c r="A27" t="s">
        <v>501</v>
      </c>
      <c r="B27" s="13">
        <v>0</v>
      </c>
      <c r="C27" s="14">
        <f>SUM(B27,D27,E27,F27)</f>
        <v>17</v>
      </c>
      <c r="D27" s="13">
        <v>17</v>
      </c>
      <c r="E27" s="13">
        <v>0</v>
      </c>
      <c r="F27" s="13">
        <v>0</v>
      </c>
      <c r="G27" s="15">
        <f>SUM(B27,E27,F27)</f>
        <v>0</v>
      </c>
      <c r="H27" s="9">
        <f t="shared" si="1"/>
        <v>100</v>
      </c>
      <c r="I27" s="22">
        <f t="shared" si="2"/>
        <v>0</v>
      </c>
      <c r="J27" s="4">
        <v>17</v>
      </c>
      <c r="K27" s="4">
        <v>17</v>
      </c>
      <c r="L27" s="4">
        <v>0</v>
      </c>
      <c r="M27" s="13"/>
    </row>
    <row r="28" ht="15.75" spans="2:13">
      <c r="B28" s="13"/>
      <c r="C28" s="16"/>
      <c r="D28" s="13"/>
      <c r="E28" s="13"/>
      <c r="F28" s="13"/>
      <c r="G28" s="15"/>
      <c r="H28" s="9"/>
      <c r="I28" s="22"/>
      <c r="M28" s="13"/>
    </row>
    <row r="29" ht="15.75" spans="1:13">
      <c r="A29" s="10" t="s">
        <v>502</v>
      </c>
      <c r="B29" s="10"/>
      <c r="C29" s="11">
        <v>106</v>
      </c>
      <c r="D29" s="10">
        <v>106</v>
      </c>
      <c r="E29" s="10">
        <v>0</v>
      </c>
      <c r="F29" s="10">
        <v>0</v>
      </c>
      <c r="G29" s="12"/>
      <c r="H29" s="9">
        <f t="shared" si="1"/>
        <v>100</v>
      </c>
      <c r="I29" s="22">
        <f t="shared" si="2"/>
        <v>0</v>
      </c>
      <c r="J29" s="24">
        <v>106</v>
      </c>
      <c r="K29" s="24">
        <v>106</v>
      </c>
      <c r="L29" s="24"/>
      <c r="M29" s="13"/>
    </row>
    <row r="30" ht="15.75" spans="1:13">
      <c r="A30" t="s">
        <v>503</v>
      </c>
      <c r="B30" s="13">
        <v>0</v>
      </c>
      <c r="C30" s="14">
        <f>SUM(B30,D30,E30,F30)</f>
        <v>2</v>
      </c>
      <c r="D30" s="13">
        <v>2</v>
      </c>
      <c r="E30" s="13">
        <v>0</v>
      </c>
      <c r="F30" s="13">
        <v>0</v>
      </c>
      <c r="G30" s="15">
        <f>SUM(B30,E30,F30)</f>
        <v>0</v>
      </c>
      <c r="H30" s="9">
        <f t="shared" si="1"/>
        <v>100</v>
      </c>
      <c r="I30" s="22">
        <f t="shared" si="2"/>
        <v>0</v>
      </c>
      <c r="J30" s="4">
        <v>2</v>
      </c>
      <c r="K30" s="4">
        <v>2</v>
      </c>
      <c r="L30" s="4">
        <v>0</v>
      </c>
      <c r="M30" s="13"/>
    </row>
    <row r="31" ht="15.75" spans="1:13">
      <c r="A31" t="s">
        <v>504</v>
      </c>
      <c r="B31" s="13">
        <v>0</v>
      </c>
      <c r="C31" s="14">
        <f>SUM(B31,D31,E31,F31)</f>
        <v>2</v>
      </c>
      <c r="D31" s="13">
        <v>2</v>
      </c>
      <c r="E31" s="13">
        <v>0</v>
      </c>
      <c r="F31" s="13">
        <v>0</v>
      </c>
      <c r="G31" s="15">
        <f>SUM(B31,E31,F31)</f>
        <v>0</v>
      </c>
      <c r="H31" s="9">
        <f t="shared" si="1"/>
        <v>100</v>
      </c>
      <c r="I31" s="22">
        <f t="shared" si="2"/>
        <v>0</v>
      </c>
      <c r="J31" s="4">
        <v>2</v>
      </c>
      <c r="K31" s="4">
        <v>2</v>
      </c>
      <c r="L31" s="4">
        <v>0</v>
      </c>
      <c r="M31" s="13"/>
    </row>
    <row r="32" ht="15.75" spans="1:13">
      <c r="A32" t="s">
        <v>505</v>
      </c>
      <c r="B32" s="13">
        <v>1</v>
      </c>
      <c r="C32" s="14">
        <f>SUM(B32,D32,E32,F32)</f>
        <v>16</v>
      </c>
      <c r="D32" s="13">
        <v>15</v>
      </c>
      <c r="E32" s="13">
        <v>0</v>
      </c>
      <c r="F32" s="13">
        <v>0</v>
      </c>
      <c r="G32" s="15">
        <f>SUM(B32,E32,F32)</f>
        <v>1</v>
      </c>
      <c r="H32" s="9">
        <f t="shared" si="1"/>
        <v>93.75</v>
      </c>
      <c r="I32" s="22">
        <f t="shared" si="2"/>
        <v>6.25</v>
      </c>
      <c r="J32" s="4">
        <v>16</v>
      </c>
      <c r="K32" s="4">
        <v>15</v>
      </c>
      <c r="L32" s="4">
        <v>1</v>
      </c>
      <c r="M32" s="13"/>
    </row>
    <row r="33" ht="15.75" spans="1:13">
      <c r="A33" t="s">
        <v>506</v>
      </c>
      <c r="B33" s="13">
        <v>0</v>
      </c>
      <c r="C33" s="14">
        <f>SUM(B33,D33,E33,F33)</f>
        <v>85</v>
      </c>
      <c r="D33" s="13">
        <v>85</v>
      </c>
      <c r="E33" s="13">
        <v>0</v>
      </c>
      <c r="F33" s="13">
        <v>0</v>
      </c>
      <c r="G33" s="15">
        <f>SUM(B33,E33,F33)</f>
        <v>0</v>
      </c>
      <c r="H33" s="9">
        <f t="shared" si="1"/>
        <v>100</v>
      </c>
      <c r="I33" s="22">
        <f t="shared" si="2"/>
        <v>0</v>
      </c>
      <c r="J33" s="4">
        <v>85</v>
      </c>
      <c r="K33" s="4">
        <v>85</v>
      </c>
      <c r="L33" s="4">
        <v>0</v>
      </c>
      <c r="M33" s="13"/>
    </row>
    <row r="34" ht="15.75" spans="1:13">
      <c r="A34" t="s">
        <v>507</v>
      </c>
      <c r="B34" s="13">
        <v>0</v>
      </c>
      <c r="C34" s="14">
        <f>SUM(B34,D34,E34,F34)</f>
        <v>106</v>
      </c>
      <c r="D34" s="13">
        <v>106</v>
      </c>
      <c r="E34" s="13">
        <v>0</v>
      </c>
      <c r="F34" s="13">
        <v>0</v>
      </c>
      <c r="G34" s="15">
        <f>SUM(B34,E34,F34)</f>
        <v>0</v>
      </c>
      <c r="H34" s="9">
        <f t="shared" si="1"/>
        <v>100</v>
      </c>
      <c r="I34" s="22">
        <f t="shared" si="2"/>
        <v>0</v>
      </c>
      <c r="J34" s="4">
        <v>106</v>
      </c>
      <c r="K34" s="4">
        <v>106</v>
      </c>
      <c r="L34" s="4">
        <v>0</v>
      </c>
      <c r="M34" s="13"/>
    </row>
    <row r="35" ht="15.75" spans="2:13">
      <c r="B35" s="13"/>
      <c r="C35" s="16"/>
      <c r="D35" s="13"/>
      <c r="E35" s="13"/>
      <c r="F35" s="13"/>
      <c r="G35" s="15"/>
      <c r="H35" s="9"/>
      <c r="I35" s="22"/>
      <c r="M35" s="13"/>
    </row>
    <row r="36" ht="15.75" spans="1:13">
      <c r="A36" s="10" t="s">
        <v>508</v>
      </c>
      <c r="B36" s="10">
        <v>0</v>
      </c>
      <c r="C36" s="11">
        <f>SUM(B36,D36,E36,F36)</f>
        <v>71</v>
      </c>
      <c r="D36" s="10">
        <v>71</v>
      </c>
      <c r="E36" s="10">
        <v>0</v>
      </c>
      <c r="F36" s="10">
        <v>0</v>
      </c>
      <c r="G36" s="12">
        <f>SUM(B36,E36,F36)</f>
        <v>0</v>
      </c>
      <c r="H36" s="9">
        <f t="shared" si="1"/>
        <v>100</v>
      </c>
      <c r="I36" s="22">
        <f t="shared" si="2"/>
        <v>0</v>
      </c>
      <c r="J36" s="24">
        <v>71</v>
      </c>
      <c r="K36" s="24">
        <v>71</v>
      </c>
      <c r="L36" s="24">
        <v>0</v>
      </c>
      <c r="M36" s="13"/>
    </row>
    <row r="37" ht="15.75" spans="8:9">
      <c r="H37" s="17"/>
      <c r="I37" s="17"/>
    </row>
  </sheetData>
  <mergeCells count="2">
    <mergeCell ref="B1:K1"/>
    <mergeCell ref="M3:R3"/>
  </mergeCells>
  <pageMargins left="0.75" right="0.75" top="1" bottom="1" header="0.5" footer="0.5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K18" sqref="K18"/>
    </sheetView>
  </sheetViews>
  <sheetFormatPr defaultColWidth="9.14285714285714" defaultRowHeight="15" outlineLevelCol="2"/>
  <cols>
    <col min="1" max="1" width="6" customWidth="1"/>
    <col min="2" max="2" width="6.42857142857143" customWidth="1"/>
    <col min="3" max="3" width="17" customWidth="1"/>
  </cols>
  <sheetData>
    <row r="1" spans="1:3">
      <c r="A1" t="s">
        <v>521</v>
      </c>
      <c r="B1" t="s">
        <v>473</v>
      </c>
      <c r="C1" t="s">
        <v>522</v>
      </c>
    </row>
    <row r="2" spans="1:3">
      <c r="A2">
        <v>1</v>
      </c>
      <c r="B2" s="1">
        <v>27</v>
      </c>
      <c r="C2" s="1" t="s">
        <v>523</v>
      </c>
    </row>
    <row r="3" spans="1:3">
      <c r="A3">
        <v>2</v>
      </c>
      <c r="B3" s="2">
        <v>28</v>
      </c>
      <c r="C3" s="3" t="s">
        <v>524</v>
      </c>
    </row>
    <row r="4" spans="1:3">
      <c r="A4">
        <v>3</v>
      </c>
      <c r="B4" s="2">
        <v>29</v>
      </c>
      <c r="C4" s="3" t="s">
        <v>525</v>
      </c>
    </row>
    <row r="5" spans="1:3">
      <c r="A5">
        <v>4</v>
      </c>
      <c r="B5" s="2">
        <v>30</v>
      </c>
      <c r="C5" s="3" t="s">
        <v>526</v>
      </c>
    </row>
    <row r="6" spans="1:3">
      <c r="A6">
        <v>5</v>
      </c>
      <c r="B6" s="2">
        <v>39</v>
      </c>
      <c r="C6" s="3" t="s">
        <v>527</v>
      </c>
    </row>
    <row r="7" spans="1:3">
      <c r="A7">
        <v>6</v>
      </c>
      <c r="B7" s="2">
        <v>301</v>
      </c>
      <c r="C7" s="3" t="s">
        <v>528</v>
      </c>
    </row>
    <row r="8" spans="1:3">
      <c r="A8">
        <v>7</v>
      </c>
      <c r="B8" s="2">
        <v>48</v>
      </c>
      <c r="C8" s="3" t="s">
        <v>529</v>
      </c>
    </row>
    <row r="9" spans="1:3">
      <c r="A9">
        <v>8</v>
      </c>
      <c r="B9" s="2">
        <v>42</v>
      </c>
      <c r="C9" s="3" t="s">
        <v>530</v>
      </c>
    </row>
    <row r="10" spans="1:3">
      <c r="A10">
        <v>9</v>
      </c>
      <c r="B10" s="2">
        <v>43</v>
      </c>
      <c r="C10" s="3" t="s">
        <v>531</v>
      </c>
    </row>
    <row r="11" spans="1:3">
      <c r="A11">
        <v>10</v>
      </c>
      <c r="B11" s="2">
        <v>44</v>
      </c>
      <c r="C11" s="3" t="s">
        <v>532</v>
      </c>
    </row>
    <row r="12" spans="1:3">
      <c r="A12">
        <v>11</v>
      </c>
      <c r="B12" s="2">
        <v>41</v>
      </c>
      <c r="C12" s="3" t="s">
        <v>533</v>
      </c>
    </row>
    <row r="13" spans="1:3">
      <c r="A13">
        <v>12</v>
      </c>
      <c r="B13" s="2">
        <v>55</v>
      </c>
      <c r="C13" s="3" t="s">
        <v>534</v>
      </c>
    </row>
    <row r="14" spans="1:3">
      <c r="A14">
        <v>13</v>
      </c>
      <c r="B14" s="2">
        <v>54</v>
      </c>
      <c r="C14" s="3" t="s">
        <v>535</v>
      </c>
    </row>
    <row r="15" spans="1:3">
      <c r="A15">
        <v>14</v>
      </c>
      <c r="B15" s="2">
        <v>41</v>
      </c>
      <c r="C15" s="3" t="s">
        <v>533</v>
      </c>
    </row>
    <row r="16" ht="30" spans="1:3">
      <c r="A16">
        <v>15</v>
      </c>
      <c r="B16" s="2">
        <v>241</v>
      </c>
      <c r="C16" s="3" t="s">
        <v>536</v>
      </c>
    </row>
    <row r="17" spans="1:3">
      <c r="A17">
        <v>16</v>
      </c>
      <c r="B17" s="2">
        <v>48</v>
      </c>
      <c r="C17" s="3" t="s">
        <v>529</v>
      </c>
    </row>
    <row r="18" spans="1:3">
      <c r="A18">
        <v>17</v>
      </c>
      <c r="B18" s="2">
        <v>806</v>
      </c>
      <c r="C18" s="3" t="s">
        <v>537</v>
      </c>
    </row>
    <row r="19" ht="30" spans="1:3">
      <c r="A19">
        <v>18</v>
      </c>
      <c r="B19" s="2">
        <v>802</v>
      </c>
      <c r="C19" s="3" t="s">
        <v>538</v>
      </c>
    </row>
    <row r="20" spans="1:3">
      <c r="A20">
        <v>19</v>
      </c>
      <c r="B20">
        <v>124</v>
      </c>
      <c r="C20" t="s">
        <v>506</v>
      </c>
    </row>
    <row r="21" spans="1:3">
      <c r="A21">
        <v>20</v>
      </c>
      <c r="B21">
        <v>302</v>
      </c>
      <c r="C21" t="s">
        <v>505</v>
      </c>
    </row>
    <row r="22" spans="1:3">
      <c r="A22">
        <v>21</v>
      </c>
      <c r="B22">
        <v>810</v>
      </c>
      <c r="C22" t="s">
        <v>501</v>
      </c>
    </row>
    <row r="23" spans="1:3">
      <c r="A23">
        <v>22</v>
      </c>
      <c r="B23">
        <v>803</v>
      </c>
      <c r="C23" t="s">
        <v>500</v>
      </c>
    </row>
    <row r="24" spans="1:3">
      <c r="A24">
        <v>23</v>
      </c>
      <c r="B24">
        <v>126</v>
      </c>
      <c r="C24" t="s">
        <v>503</v>
      </c>
    </row>
    <row r="25" spans="1:3">
      <c r="A25">
        <v>24</v>
      </c>
      <c r="B25">
        <v>195</v>
      </c>
      <c r="C25" t="s">
        <v>504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</sheetData>
  <hyperlinks>
    <hyperlink ref="C2" r:id="rId1" display="History" tooltip="https://copilot.microsoft.com/chats/ca://s?q=CBSE_History_subject_code"/>
    <hyperlink ref="C3" r:id="rId2" display="Political Science" tooltip="https://copilot.microsoft.com/chats/ca://s?q=CBSE_Political_Science_subject_code"/>
    <hyperlink ref="C4" r:id="rId3" display="Geography" tooltip="https://copilot.microsoft.com/chats/ca://s?q=CBSE_Geography_subject_code"/>
    <hyperlink ref="C5" r:id="rId4" display="Economics" tooltip="https://copilot.microsoft.com/chats/ca://s?q=CBSE_Economics_subject_code"/>
    <hyperlink ref="C6" r:id="rId5" display="Sociology" tooltip="https://copilot.microsoft.com/chats/ca://s?q=CBSE_Sociology_subject_code"/>
    <hyperlink ref="C9" r:id="rId6" display="Physics" tooltip="https://copilot.microsoft.com/chats/ca://s?q=CBSE_Physics_subject_code"/>
    <hyperlink ref="C10" r:id="rId7" display="Chemistry" tooltip="https://copilot.microsoft.com/chats/ca://s?q=CBSE_Chemistry_subject_code"/>
    <hyperlink ref="C11" r:id="rId8" display="Biology" tooltip="https://copilot.microsoft.com/chats/ca://s?q=CBSE_Biology_subject_code"/>
    <hyperlink ref="C12" r:id="rId9" display="Mathematics" tooltip="https://copilot.microsoft.com/chats/ca://s?q=CBSE_Mathematics_subject_code"/>
    <hyperlink ref="C8" r:id="rId10" display="Physical Education" tooltip="https://copilot.microsoft.com/chats/ca://s?q=CBSE_Physical_Education_subject_code"/>
    <hyperlink ref="C13" r:id="rId11" display="Accountancy" tooltip="https://copilot.microsoft.com/chats/ca://s?q=CBSE_Accountancy_subject_code"/>
    <hyperlink ref="C14" r:id="rId12" display="Business Studies" tooltip="https://copilot.microsoft.com/chats/ca://s?q=CBSE_Business_Studies_subject_code"/>
    <hyperlink ref="C15" r:id="rId9" display="Mathematics" tooltip="https://copilot.microsoft.com/chats/ca://s?q=CBSE_Mathematics_subject_code"/>
    <hyperlink ref="C16" r:id="rId13" display="Applied Mathematics" tooltip="https://copilot.microsoft.com/chats/ca://s?q=CBSE_Applied_Mathematics_subject_code"/>
    <hyperlink ref="C17" r:id="rId10" display="Physical Education" tooltip="https://copilot.microsoft.com/chats/ca://s?q=CBSE_Physical_Education_subject_code"/>
    <hyperlink ref="C7" r:id="rId14" display="English Core" tooltip="https://copilot.microsoft.com/chats/ca://s?q=CBSE_English_Core_subject_code"/>
    <hyperlink ref="C18" r:id="rId15" display="TOURISM" tooltip="https://copilot.microsoft.com/chats/ca://s?q=CBSE_Travel_and_Tourism_subject_code"/>
    <hyperlink ref="C19" r:id="rId16" display="Information Technology (IT)" tooltip="https://copilot.microsoft.com/chats/ca://s?q=CBSE_Information_Technology_subject_code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37211</vt:lpstr>
      <vt:lpstr>RESULT</vt:lpstr>
      <vt:lpstr>ALL RESULT  ANALYSIS</vt:lpstr>
      <vt:lpstr>SUBJECTWISE ANALYSIS</vt:lpstr>
      <vt:lpstr>SUBJECT CODE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WPS_1685152805</cp:lastModifiedBy>
  <dcterms:created xsi:type="dcterms:W3CDTF">2026-05-14T05:20:00Z</dcterms:created>
  <dcterms:modified xsi:type="dcterms:W3CDTF">2026-05-15T04:28:21Z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4BAFBA7B5FE949F7B44A163011C920BC_13</vt:lpwstr>
  </property>
</Properties>
</file>